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meer Personal\PERSONAL\XLRI 2018\Senior Leadership Programme\Creating a Corporate Value\Assignements\Assignment Submission\"/>
    </mc:Choice>
  </mc:AlternateContent>
  <bookViews>
    <workbookView xWindow="0" yWindow="0" windowWidth="20490" windowHeight="7155" firstSheet="1"/>
  </bookViews>
  <sheets>
    <sheet name="Linking_BS_Income_statement" sheetId="5" r:id="rId1"/>
    <sheet name="Minda_2018_2017" sheetId="1" r:id="rId2"/>
    <sheet name="Minda_2018_Competitor" sheetId="2" r:id="rId3"/>
    <sheet name="Minda Index Based Statement_1" sheetId="3" r:id="rId4"/>
    <sheet name="Minda Indext Based Statement_2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5" l="1"/>
  <c r="D59" i="5" s="1"/>
  <c r="D52" i="5"/>
  <c r="D47" i="5"/>
  <c r="D39" i="5"/>
  <c r="D29" i="5"/>
  <c r="I19" i="5"/>
  <c r="I20" i="5" s="1"/>
  <c r="I22" i="5" s="1"/>
  <c r="I24" i="5" s="1"/>
  <c r="I26" i="5" s="1"/>
  <c r="I28" i="5" s="1"/>
  <c r="D18" i="5"/>
  <c r="D31" i="5" s="1"/>
  <c r="I8" i="5"/>
  <c r="G47" i="3" l="1"/>
  <c r="F47" i="3"/>
  <c r="E47" i="3"/>
  <c r="G46" i="3"/>
  <c r="F46" i="3"/>
  <c r="E46" i="3"/>
  <c r="G45" i="3"/>
  <c r="F45" i="3"/>
  <c r="E45" i="3"/>
  <c r="G44" i="3"/>
  <c r="F44" i="3"/>
  <c r="E44" i="3"/>
  <c r="G43" i="3"/>
  <c r="F43" i="3"/>
  <c r="E43" i="3"/>
  <c r="G42" i="3"/>
  <c r="F42" i="3"/>
  <c r="E42" i="3"/>
  <c r="G41" i="3"/>
  <c r="F41" i="3"/>
  <c r="E41" i="3"/>
  <c r="G38" i="3"/>
  <c r="F38" i="3"/>
  <c r="E38" i="3"/>
  <c r="G37" i="3"/>
  <c r="F37" i="3"/>
  <c r="E37" i="3"/>
  <c r="G36" i="3"/>
  <c r="F36" i="3"/>
  <c r="E36" i="3"/>
  <c r="G35" i="3"/>
  <c r="F35" i="3"/>
  <c r="E35" i="3"/>
  <c r="G34" i="3"/>
  <c r="F34" i="3"/>
  <c r="E34" i="3"/>
  <c r="G33" i="3"/>
  <c r="F33" i="3"/>
  <c r="E33" i="3"/>
  <c r="G32" i="3"/>
  <c r="F32" i="3"/>
  <c r="E32" i="3"/>
  <c r="G31" i="3"/>
  <c r="F31" i="3"/>
  <c r="E31" i="3"/>
  <c r="G30" i="3"/>
  <c r="F30" i="3"/>
  <c r="E30" i="3"/>
  <c r="G29" i="3"/>
  <c r="F29" i="3"/>
  <c r="E29" i="3"/>
  <c r="G26" i="3"/>
  <c r="F26" i="3"/>
  <c r="E26" i="3"/>
  <c r="G25" i="3"/>
  <c r="F25" i="3"/>
  <c r="E25" i="3"/>
  <c r="G24" i="3"/>
  <c r="F24" i="3"/>
  <c r="E24" i="3"/>
  <c r="G23" i="3"/>
  <c r="F23" i="3"/>
  <c r="E23" i="3"/>
  <c r="G22" i="3"/>
  <c r="F22" i="3"/>
  <c r="E22" i="3"/>
  <c r="G21" i="3"/>
  <c r="F21" i="3"/>
  <c r="E21" i="3"/>
  <c r="G19" i="3"/>
  <c r="F19" i="3"/>
  <c r="E19" i="3"/>
  <c r="G18" i="3"/>
  <c r="F18" i="3"/>
  <c r="E18" i="3"/>
  <c r="G17" i="3"/>
  <c r="F17" i="3"/>
  <c r="E17" i="3"/>
  <c r="G16" i="3"/>
  <c r="F16" i="3"/>
  <c r="E16" i="3"/>
  <c r="G14" i="3"/>
  <c r="F14" i="3"/>
  <c r="E14" i="3"/>
  <c r="E8" i="3"/>
  <c r="F8" i="3"/>
  <c r="G8" i="3"/>
  <c r="E9" i="3"/>
  <c r="F9" i="3"/>
  <c r="G9" i="3"/>
  <c r="E10" i="3"/>
  <c r="F10" i="3"/>
  <c r="G10" i="3"/>
  <c r="E11" i="3"/>
  <c r="F11" i="3"/>
  <c r="G11" i="3"/>
  <c r="E12" i="3"/>
  <c r="F12" i="3"/>
  <c r="G12" i="3"/>
  <c r="E7" i="3"/>
  <c r="F7" i="3"/>
  <c r="G7" i="3"/>
  <c r="G33" i="4"/>
  <c r="F33" i="4"/>
  <c r="E33" i="4"/>
  <c r="G32" i="4"/>
  <c r="F32" i="4"/>
  <c r="E32" i="4"/>
  <c r="G31" i="4"/>
  <c r="F31" i="4"/>
  <c r="E31" i="4"/>
  <c r="G30" i="4"/>
  <c r="F30" i="4"/>
  <c r="E30" i="4"/>
  <c r="G29" i="4"/>
  <c r="F29" i="4"/>
  <c r="E29" i="4"/>
  <c r="G28" i="4"/>
  <c r="F28" i="4"/>
  <c r="E28" i="4"/>
  <c r="G27" i="4"/>
  <c r="F27" i="4"/>
  <c r="E27" i="4"/>
  <c r="G25" i="4"/>
  <c r="F25" i="4"/>
  <c r="E25" i="4"/>
  <c r="G23" i="4"/>
  <c r="F23" i="4"/>
  <c r="E23" i="4"/>
  <c r="G21" i="4"/>
  <c r="F21" i="4"/>
  <c r="E21" i="4"/>
  <c r="G20" i="4"/>
  <c r="F20" i="4"/>
  <c r="E20" i="4"/>
  <c r="G19" i="4"/>
  <c r="F19" i="4"/>
  <c r="E19" i="4"/>
  <c r="G18" i="4"/>
  <c r="F18" i="4"/>
  <c r="E18" i="4"/>
  <c r="G17" i="4"/>
  <c r="F17" i="4"/>
  <c r="E17" i="4"/>
  <c r="G16" i="4"/>
  <c r="F16" i="4"/>
  <c r="E16" i="4"/>
  <c r="G15" i="4"/>
  <c r="F15" i="4"/>
  <c r="E15" i="4"/>
  <c r="G14" i="4"/>
  <c r="F14" i="4"/>
  <c r="E14" i="4"/>
  <c r="G13" i="4"/>
  <c r="F13" i="4"/>
  <c r="E13" i="4"/>
  <c r="G12" i="4"/>
  <c r="F12" i="4"/>
  <c r="E12" i="4"/>
  <c r="G11" i="4"/>
  <c r="F11" i="4"/>
  <c r="E11" i="4"/>
  <c r="E4" i="4"/>
  <c r="F4" i="4"/>
  <c r="G4" i="4"/>
  <c r="E5" i="4"/>
  <c r="F5" i="4"/>
  <c r="G5" i="4"/>
  <c r="E6" i="4"/>
  <c r="F6" i="4"/>
  <c r="G6" i="4"/>
  <c r="E7" i="4"/>
  <c r="F7" i="4"/>
  <c r="G7" i="4"/>
  <c r="E8" i="4"/>
  <c r="F8" i="4"/>
  <c r="G8" i="4"/>
  <c r="E9" i="4"/>
  <c r="F9" i="4"/>
  <c r="G9" i="4"/>
  <c r="E3" i="4"/>
  <c r="F3" i="4"/>
  <c r="G3" i="4"/>
  <c r="E28" i="2"/>
  <c r="E75" i="2" l="1"/>
  <c r="D75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4" i="2"/>
  <c r="D64" i="2"/>
  <c r="E62" i="2"/>
  <c r="D62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8" i="2"/>
  <c r="D48" i="2"/>
  <c r="E47" i="2"/>
  <c r="D47" i="2"/>
  <c r="E38" i="2"/>
  <c r="D38" i="2"/>
  <c r="E37" i="2"/>
  <c r="D37" i="2"/>
  <c r="E36" i="2"/>
  <c r="D36" i="2"/>
  <c r="E35" i="2"/>
  <c r="D35" i="2"/>
  <c r="E34" i="2"/>
  <c r="D34" i="2"/>
  <c r="E33" i="2"/>
  <c r="D33" i="2"/>
  <c r="E31" i="2"/>
  <c r="D31" i="2"/>
  <c r="E30" i="2"/>
  <c r="D30" i="2"/>
  <c r="E29" i="2"/>
  <c r="D29" i="2"/>
  <c r="E27" i="2"/>
  <c r="D27" i="2"/>
  <c r="C25" i="2"/>
  <c r="E25" i="2" s="1"/>
  <c r="B25" i="2"/>
  <c r="D25" i="2" s="1"/>
  <c r="E24" i="2"/>
  <c r="D24" i="2"/>
  <c r="E23" i="2"/>
  <c r="D23" i="2"/>
  <c r="C20" i="2"/>
  <c r="B10" i="2"/>
  <c r="B20" i="2" s="1"/>
  <c r="E74" i="1"/>
  <c r="D74" i="1"/>
  <c r="E47" i="1"/>
  <c r="E49" i="1"/>
  <c r="E50" i="1"/>
  <c r="E51" i="1"/>
  <c r="E52" i="1"/>
  <c r="E53" i="1"/>
  <c r="E54" i="1"/>
  <c r="E55" i="1"/>
  <c r="E56" i="1"/>
  <c r="E57" i="1"/>
  <c r="E58" i="1"/>
  <c r="E59" i="1"/>
  <c r="E61" i="1"/>
  <c r="E63" i="1"/>
  <c r="E65" i="1"/>
  <c r="E66" i="1"/>
  <c r="E67" i="1"/>
  <c r="E68" i="1"/>
  <c r="E69" i="1"/>
  <c r="E70" i="1"/>
  <c r="E71" i="1"/>
  <c r="E46" i="1"/>
  <c r="D71" i="1"/>
  <c r="D70" i="1"/>
  <c r="D69" i="1"/>
  <c r="D68" i="1"/>
  <c r="D67" i="1"/>
  <c r="D66" i="1"/>
  <c r="D65" i="1"/>
  <c r="D63" i="1"/>
  <c r="D61" i="1"/>
  <c r="D59" i="1"/>
  <c r="D58" i="1"/>
  <c r="D57" i="1"/>
  <c r="D56" i="1"/>
  <c r="D55" i="1"/>
  <c r="D54" i="1"/>
  <c r="D53" i="1"/>
  <c r="D52" i="1"/>
  <c r="D51" i="1"/>
  <c r="D50" i="1"/>
  <c r="D49" i="1"/>
  <c r="D47" i="1"/>
  <c r="D46" i="1"/>
  <c r="E24" i="1"/>
  <c r="E27" i="1"/>
  <c r="E28" i="1"/>
  <c r="E29" i="1"/>
  <c r="E30" i="1"/>
  <c r="E32" i="1"/>
  <c r="E33" i="1"/>
  <c r="E34" i="1"/>
  <c r="E35" i="1"/>
  <c r="E36" i="1"/>
  <c r="E37" i="1"/>
  <c r="E23" i="1"/>
  <c r="D37" i="1"/>
  <c r="D36" i="1"/>
  <c r="D35" i="1"/>
  <c r="D34" i="1"/>
  <c r="D33" i="1"/>
  <c r="D32" i="1"/>
  <c r="D30" i="1"/>
  <c r="D29" i="1"/>
  <c r="D28" i="1"/>
  <c r="D27" i="1"/>
  <c r="D24" i="1"/>
  <c r="D23" i="1"/>
  <c r="C25" i="1"/>
  <c r="E25" i="1" s="1"/>
  <c r="B25" i="1"/>
  <c r="D25" i="1" s="1"/>
  <c r="C10" i="1"/>
  <c r="C20" i="1" s="1"/>
  <c r="B10" i="1"/>
  <c r="B20" i="1" s="1"/>
  <c r="D18" i="2" l="1"/>
  <c r="D16" i="2"/>
  <c r="D14" i="2"/>
  <c r="D12" i="2"/>
  <c r="D9" i="2"/>
  <c r="D7" i="2"/>
  <c r="D5" i="2"/>
  <c r="D19" i="2"/>
  <c r="D17" i="2"/>
  <c r="D15" i="2"/>
  <c r="D13" i="2"/>
  <c r="D11" i="2"/>
  <c r="D8" i="2"/>
  <c r="D6" i="2"/>
  <c r="E18" i="2"/>
  <c r="E16" i="2"/>
  <c r="E14" i="2"/>
  <c r="E12" i="2"/>
  <c r="E9" i="2"/>
  <c r="E7" i="2"/>
  <c r="E5" i="2"/>
  <c r="E19" i="2"/>
  <c r="E17" i="2"/>
  <c r="E15" i="2"/>
  <c r="E13" i="2"/>
  <c r="E11" i="2"/>
  <c r="E8" i="2"/>
  <c r="E6" i="2"/>
  <c r="D10" i="2"/>
  <c r="E10" i="2"/>
  <c r="E8" i="1"/>
  <c r="E12" i="1"/>
  <c r="E16" i="1"/>
  <c r="E5" i="1"/>
  <c r="E10" i="1"/>
  <c r="E14" i="1"/>
  <c r="E7" i="1"/>
  <c r="E15" i="1"/>
  <c r="E19" i="1"/>
  <c r="E9" i="1"/>
  <c r="E13" i="1"/>
  <c r="E17" i="1"/>
  <c r="E6" i="1"/>
  <c r="E18" i="1"/>
  <c r="E11" i="1"/>
  <c r="D16" i="1"/>
  <c r="D12" i="1"/>
  <c r="D8" i="1"/>
  <c r="D18" i="1"/>
  <c r="D14" i="1"/>
  <c r="D6" i="1"/>
  <c r="D13" i="1"/>
  <c r="D9" i="1"/>
  <c r="D5" i="1"/>
  <c r="D19" i="1"/>
  <c r="D15" i="1"/>
  <c r="D11" i="1"/>
  <c r="D7" i="1"/>
  <c r="D10" i="1"/>
  <c r="D17" i="1"/>
</calcChain>
</file>

<file path=xl/sharedStrings.xml><?xml version="1.0" encoding="utf-8"?>
<sst xmlns="http://schemas.openxmlformats.org/spreadsheetml/2006/main" count="455" uniqueCount="259">
  <si>
    <t>Inventories</t>
  </si>
  <si>
    <t>Fixed Assets</t>
  </si>
  <si>
    <t>Total Assets</t>
  </si>
  <si>
    <t>Asset Side</t>
  </si>
  <si>
    <t>Cash &amp; Cash Equivalents</t>
  </si>
  <si>
    <t>Trade Recievables</t>
  </si>
  <si>
    <t>Short Term Loans &amp; Advances</t>
  </si>
  <si>
    <t>Other Current Assets</t>
  </si>
  <si>
    <t>Total Current Assets</t>
  </si>
  <si>
    <t>Tangible Assets</t>
  </si>
  <si>
    <t>Intangible Assets</t>
  </si>
  <si>
    <t>Capital Work-In-Progress</t>
  </si>
  <si>
    <t>Intangible Assets Under Development</t>
  </si>
  <si>
    <t>Non-Current Investments</t>
  </si>
  <si>
    <t>Deferred Tax Assets [Net]</t>
  </si>
  <si>
    <t>Long Term Loans And Advances</t>
  </si>
  <si>
    <t>Other Non-Current Assets</t>
  </si>
  <si>
    <t>Total Non-Current Assets</t>
  </si>
  <si>
    <t>Preference Share Capital</t>
  </si>
  <si>
    <t>Total Share Capital</t>
  </si>
  <si>
    <t>Reserves and Surplus</t>
  </si>
  <si>
    <t>Total Reserves and Surplus</t>
  </si>
  <si>
    <t>Equity Share Capital</t>
  </si>
  <si>
    <t>Total Share holders Funds</t>
  </si>
  <si>
    <t>Liability Side</t>
  </si>
  <si>
    <t>Long Term Borrowings</t>
  </si>
  <si>
    <t>Other Long Term Liabilities</t>
  </si>
  <si>
    <t>Long Term Provisions</t>
  </si>
  <si>
    <t>Total Non-Current Liabilities</t>
  </si>
  <si>
    <t>Short Term Borrowings</t>
  </si>
  <si>
    <t>Trade Payables</t>
  </si>
  <si>
    <t>Other Current Liabilities</t>
  </si>
  <si>
    <t>Short Term Provisions</t>
  </si>
  <si>
    <t>Total Current Liabilities</t>
  </si>
  <si>
    <t>Total Liabilities+Equity</t>
  </si>
  <si>
    <t>Common Sized Statement</t>
  </si>
  <si>
    <t>FY2018(12M)</t>
  </si>
  <si>
    <t>FY2017(12M)</t>
  </si>
  <si>
    <t>12 mths</t>
  </si>
  <si>
    <t>INCOME</t>
  </si>
  <si>
    <t>Revenue From Operations [Gross]</t>
  </si>
  <si>
    <t>Less: Excise/Sevice Tax/Other Levies</t>
  </si>
  <si>
    <t>Revenue From Operations [Net]</t>
  </si>
  <si>
    <t>Other Operating Revenues</t>
  </si>
  <si>
    <t>Total Operating Revenues</t>
  </si>
  <si>
    <t>Other Income</t>
  </si>
  <si>
    <t>Total Revenue</t>
  </si>
  <si>
    <t>EXPENSES</t>
  </si>
  <si>
    <t>Cost Of Materials Consumed</t>
  </si>
  <si>
    <t>Purchase Of Stock-In Trade</t>
  </si>
  <si>
    <t>Changes In Inventories Of FG,WIP And Stock-In Trade</t>
  </si>
  <si>
    <t>Employee Benefit Expenses</t>
  </si>
  <si>
    <t>Finance Costs</t>
  </si>
  <si>
    <t>Depreciation And Amortisation Expenses</t>
  </si>
  <si>
    <t>Other Expenses</t>
  </si>
  <si>
    <t>Total Expenses</t>
  </si>
  <si>
    <t>Profit/Loss Before Exceptional, ExtraOrdinary Items And Tax</t>
  </si>
  <si>
    <t>Exceptional Items</t>
  </si>
  <si>
    <t>Profit/Loss Before Tax</t>
  </si>
  <si>
    <t>Tax Expenses-Continued Operations</t>
  </si>
  <si>
    <t>Current Tax</t>
  </si>
  <si>
    <t>Less: MAT Credit Entitlement</t>
  </si>
  <si>
    <t>Deferred Tax</t>
  </si>
  <si>
    <t>Tax For Earlier Years</t>
  </si>
  <si>
    <t>Total Tax Expenses</t>
  </si>
  <si>
    <t>Profit/Loss After Tax And Before ExtraOrdinary Items</t>
  </si>
  <si>
    <t>Profit/Loss From Continuing Operations</t>
  </si>
  <si>
    <t>Profit/Loss For The Period</t>
  </si>
  <si>
    <t>Minority Interest</t>
  </si>
  <si>
    <t>Share Of Profit/Loss Of Associates</t>
  </si>
  <si>
    <t>Consolidated Profit/Loss After MI And Associates</t>
  </si>
  <si>
    <t>2018 March</t>
  </si>
  <si>
    <t>2017 March</t>
  </si>
  <si>
    <t>DIVIDEND AND DIVIDEND PERCENTAGE</t>
  </si>
  <si>
    <t>Equity Share Dividend</t>
  </si>
  <si>
    <t>MINDA INDUSTRIES COMPARATIVE ON BASIS OF COMMON SIZED  FOR YEAR 2018 &amp; 2017</t>
  </si>
  <si>
    <t>BALANCE SHEET</t>
  </si>
  <si>
    <t>INCOME STATEMENT</t>
  </si>
  <si>
    <t>Analysis-</t>
  </si>
  <si>
    <t>1]</t>
  </si>
  <si>
    <t>Inventories Increase-</t>
  </si>
  <si>
    <t>Indication of Higher Revenue generation by company, higher efficiency of operations</t>
  </si>
  <si>
    <t>Positive:</t>
  </si>
  <si>
    <t>Negative:</t>
  </si>
  <si>
    <t>Inventory Carrying cost &amp; storage related costs many increase. This is also due to New Acquisitions</t>
  </si>
  <si>
    <t>2]</t>
  </si>
  <si>
    <t>Trade Recievables-</t>
  </si>
  <si>
    <t>Higher Sales Revenue, higher demand with more credit terms</t>
  </si>
  <si>
    <t>Working capital days may get affected, higher Trade recievable may pave a chance for bad debt provisions if not recovered on time</t>
  </si>
  <si>
    <t>3]</t>
  </si>
  <si>
    <t>Cash &amp; Cash Equivalents-</t>
  </si>
  <si>
    <t xml:space="preserve">Reduction in Cash indicates focus of company towards investment for business growth, better for shareholder to grow his investment </t>
  </si>
  <si>
    <t>It may generate stress if certain underlying risks in business become reality</t>
  </si>
  <si>
    <t>6]</t>
  </si>
  <si>
    <t>Capital WIP-</t>
  </si>
  <si>
    <t>Indicates asset utilization</t>
  </si>
  <si>
    <t>4]</t>
  </si>
  <si>
    <t>5]</t>
  </si>
  <si>
    <t>Reserves &amp; Surplus-</t>
  </si>
  <si>
    <t>Long Term Provisions-</t>
  </si>
  <si>
    <t xml:space="preserve">Retention of employees is more resulting in higher gratuity, leave enchashment &amp; PF provisions. </t>
  </si>
  <si>
    <t>Negative: Too high tenure of employee may negate in highly dynamic technological upset; though it is not indicative for this industry</t>
  </si>
  <si>
    <t>Highly Profitable company, YOY increase in networth , growth and reward for shareholders. It indicates companies intention to reserve money for long term projects, new technology developments and also to reduce indebtedness of company</t>
  </si>
  <si>
    <t>Too much accumulation without giving dividends may creat issue with shareholders as this money if not used for development can become issue for growth perspective</t>
  </si>
  <si>
    <t xml:space="preserve">7] </t>
  </si>
  <si>
    <t>Trade Payables-</t>
  </si>
  <si>
    <t>Positives:</t>
  </si>
  <si>
    <t>Higher revenues demand more material from suppliers, thus, increase indicates positive trend towards growth</t>
  </si>
  <si>
    <t>Too much increase in Trade Payable, may creat shortage of supply due to delayed payments. In this case</t>
  </si>
  <si>
    <t>the matter is under control considring higher sales growth</t>
  </si>
  <si>
    <t>8]</t>
  </si>
  <si>
    <t>Profit:</t>
  </si>
  <si>
    <t>Higher Profit as a percentage of Revenue indicates that company is able to utilize its assets</t>
  </si>
  <si>
    <t>to generate revenues higher, is able to reduce total expences indicating efficiency.</t>
  </si>
  <si>
    <t>9]</t>
  </si>
  <si>
    <t>Other Income:</t>
  </si>
  <si>
    <t xml:space="preserve">Positive: Other income increase indicates that there is increase in Cash Balance &amp; also </t>
  </si>
  <si>
    <t xml:space="preserve">company is able to efficiently use its process to generate income from other area like </t>
  </si>
  <si>
    <t>Equity Instrument, Process re-invention, scrap selling etc.</t>
  </si>
  <si>
    <t>MINDA</t>
  </si>
  <si>
    <t>MOTHERSON</t>
  </si>
  <si>
    <t>Deferred Tax Liabilities(Net)</t>
  </si>
  <si>
    <t>MINDA INDUSTRIES COMPARATIVE WITH MOTHERSON SUMI ON BASIS OF COMMON SIZED  FOR YEAR 2018</t>
  </si>
  <si>
    <t>**: Figures in Cr</t>
  </si>
  <si>
    <t>Overall Structure of two companies in terms of Total Current &amp; Non Current assets is similar</t>
  </si>
  <si>
    <t>Asset Analysis-</t>
  </si>
  <si>
    <t>Major difference is found in Trade Recievables , for Motherson it is much under control</t>
  </si>
  <si>
    <t>considering its scale.</t>
  </si>
  <si>
    <t xml:space="preserve">Tangible assets of Minda are higher compared to Motherson indicating initial phase of </t>
  </si>
  <si>
    <t>Liability Analysis-</t>
  </si>
  <si>
    <t>Motherson has lower share of Reserves &amp; surplus indicating it may have used up for business</t>
  </si>
  <si>
    <t xml:space="preserve">Motherson has much higher long term borrowings- It may have not been able to pay back or </t>
  </si>
  <si>
    <t>Income Statement Analysis-</t>
  </si>
  <si>
    <t>EQUITIES AND LIABILITIES</t>
  </si>
  <si>
    <t>SHAREHOLDER'S FUNDS</t>
  </si>
  <si>
    <t>Total Shareholders Funds</t>
  </si>
  <si>
    <t>Equity Share Application Money</t>
  </si>
  <si>
    <t>NON-CURRENT LIABILITIES</t>
  </si>
  <si>
    <t>CURRENT LIABILITIES</t>
  </si>
  <si>
    <t>Total Capital And Liabilities</t>
  </si>
  <si>
    <t>ASSETS</t>
  </si>
  <si>
    <t>NON-CURRENT ASSETS</t>
  </si>
  <si>
    <t>CURRENT ASSETS</t>
  </si>
  <si>
    <t>Current Investments</t>
  </si>
  <si>
    <t>Trade Receivables</t>
  </si>
  <si>
    <t>Cash And Cash Equivalents</t>
  </si>
  <si>
    <t>Short Term Loans And Advances</t>
  </si>
  <si>
    <t>OtherCurrentAssets</t>
  </si>
  <si>
    <t>March</t>
  </si>
  <si>
    <t>Index Based Statement</t>
  </si>
  <si>
    <t>**: All Figures in Cr</t>
  </si>
  <si>
    <t>Balance Sheet</t>
  </si>
  <si>
    <t>Income Statement</t>
  </si>
  <si>
    <t>Analysis</t>
  </si>
  <si>
    <t>company where in higher focuss on Asset Generation is given by Minda. This will help in generating revenues going forward</t>
  </si>
  <si>
    <t>Motherson is more weighing in on Intangible assets in terms of Trade Mark, Technology etc.indicating importance</t>
  </si>
  <si>
    <t>of sustainability of Technology, Trade marks which help in sustainable long run</t>
  </si>
  <si>
    <t>growth the availabel R/Surplus. At the same time, it may be possible that long term borrowings may have been paid up.</t>
  </si>
  <si>
    <t xml:space="preserve">they may have too much borrowed  and not able to manage. Too high borrowings may be because of lower revenue </t>
  </si>
  <si>
    <t>Total Expenses are much higher for Motherson lowering the PBT indicating lower efficiency in Operations in managing COGS &amp; Operating costs</t>
  </si>
  <si>
    <t>Motherson is spending very high on  COGS, Employee Benefits which is hurting its PBT. It may be possible that for COGS no alternative suppliers/ vendor development actions taken up</t>
  </si>
  <si>
    <t xml:space="preserve">Share of Profit of Motherson assosiates is lower giving lower bottom line. It may be due to poor management and opportunity conversion failure of the associates. </t>
  </si>
  <si>
    <t xml:space="preserve">Reserves &amp; Surplus: </t>
  </si>
  <si>
    <t>Steady Increase in Reserves &amp; surplus indicates that company is making profits</t>
  </si>
  <si>
    <t>YOY and is able to make provisions for Future Projects &amp; developments</t>
  </si>
  <si>
    <t>Many loans against Land &amp; Plant securities have been taken up for Expansion plans</t>
  </si>
  <si>
    <t>Other Long term liabilities &amp; Provisions:</t>
  </si>
  <si>
    <t>Provisions are also being made mainly for Employee Gratuity &amp; compensated absences</t>
  </si>
  <si>
    <t>Other Current assets are mainly increased with Govt. Authorties &amp; they are sound</t>
  </si>
  <si>
    <t>Other Current Assets:</t>
  </si>
  <si>
    <t>Increase in Intangible Assets is mainly due to Technical Know How &amp; Computer Software</t>
  </si>
  <si>
    <t>Mainly due to Capital advances</t>
  </si>
  <si>
    <t>Overall the Numbers show a sound financial condition of Balance sheet</t>
  </si>
  <si>
    <t>Analysis Remarks</t>
  </si>
  <si>
    <t>Aggressive Growth in Revenue YOY</t>
  </si>
  <si>
    <t>High growth in income due to Sound Cash &amp; Cash Equivalents</t>
  </si>
  <si>
    <t>Overall a Impressive Total Revenue compared to 2016</t>
  </si>
  <si>
    <t>Steady &amp; controlled cost of material consumption</t>
  </si>
  <si>
    <t>Excellent Profit Growth achieved due to diligent expense control</t>
  </si>
  <si>
    <t>18(12M)</t>
  </si>
  <si>
    <t>17(12M)</t>
  </si>
  <si>
    <t>16(12M)</t>
  </si>
  <si>
    <t>Minda Industries</t>
  </si>
  <si>
    <t>BALANCE SHEET AS ON 31ST MARCH'18</t>
  </si>
  <si>
    <t>INCOME STATEMENT FOR YEAR ENDED ON 31ST MARCH</t>
  </si>
  <si>
    <t>Total Asset Part</t>
  </si>
  <si>
    <t>Analysis:</t>
  </si>
  <si>
    <t xml:space="preserve">Amount in Cr </t>
  </si>
  <si>
    <t>Income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</si>
  <si>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Company has heavily invested in Non-Current Assets which directly links to Depreciation &amp; amortization charges</t>
    </r>
  </si>
  <si>
    <t>Property, Plant &amp; Equipment</t>
  </si>
  <si>
    <t>Revenue From Operation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</si>
  <si>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Company has made investments in  Partnership Firms, Associates, Joint Ventures &amp; Equity Instruments which will boost its Revenue, other income, Profit</t>
    </r>
  </si>
  <si>
    <t>Capital WIP</t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</si>
  <si>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Loans are in terms of Security Deposit  and hence will add to other income</t>
    </r>
  </si>
  <si>
    <t>Total Income</t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</si>
  <si>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Company Revenue is high which links to higher trade recievables</t>
    </r>
  </si>
  <si>
    <t>Intangible Assets under development</t>
  </si>
  <si>
    <t>Expenses</t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</si>
  <si>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Investment and provisions are made for Employee Benefit expenses to ensure growth of company and stable management &amp; staff</t>
    </r>
  </si>
  <si>
    <t>Goodwill on consolidation</t>
  </si>
  <si>
    <t>Cost of material consumed</t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</si>
  <si>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Companies Net Income is improving the Reserves &amp; Surplus</t>
    </r>
  </si>
  <si>
    <t>financial Assets</t>
  </si>
  <si>
    <t>Purchase of stock in trade</t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</si>
  <si>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Cash &amp; Cash Equivalents, Bank Balances , Loans &amp; other current financial assets add to other income</t>
    </r>
  </si>
  <si>
    <t>(a)</t>
  </si>
  <si>
    <t xml:space="preserve">investments </t>
  </si>
  <si>
    <t xml:space="preserve">Changes in inventory of FG, stock in trade </t>
  </si>
  <si>
    <t>(b)</t>
  </si>
  <si>
    <t>Loans</t>
  </si>
  <si>
    <t>and WIP</t>
  </si>
  <si>
    <t>(d)</t>
  </si>
  <si>
    <t>Other Non-Current financial Assets</t>
  </si>
  <si>
    <t>Excise Duty</t>
  </si>
  <si>
    <t>Deferred Tax Assets</t>
  </si>
  <si>
    <t>Employee Benefit expenses/Warranties</t>
  </si>
  <si>
    <t>Other Tax Assets</t>
  </si>
  <si>
    <t>Finance costs</t>
  </si>
  <si>
    <t>Other Non-Current  Assets</t>
  </si>
  <si>
    <t>Depreciation &amp; ammortization Expenses</t>
  </si>
  <si>
    <t>Other expenses/SGA</t>
  </si>
  <si>
    <t>Total expenses</t>
  </si>
  <si>
    <t>Current Assets</t>
  </si>
  <si>
    <t>Profit before exceptional items &amp; tax</t>
  </si>
  <si>
    <t>Fianancial Assets</t>
  </si>
  <si>
    <t>Profit before tax</t>
  </si>
  <si>
    <t>2.2.1</t>
  </si>
  <si>
    <t>Tax Expenses</t>
  </si>
  <si>
    <t>2.2.2</t>
  </si>
  <si>
    <t>Profit after tax</t>
  </si>
  <si>
    <t>2.2.3</t>
  </si>
  <si>
    <t>Bank Balances other than C &amp; CE</t>
  </si>
  <si>
    <t>Add: Profit of JV &amp; Associates</t>
  </si>
  <si>
    <t>2.2.4</t>
  </si>
  <si>
    <t xml:space="preserve">Total Profit Overall </t>
  </si>
  <si>
    <t>2.2.5</t>
  </si>
  <si>
    <t>Other current financial assets</t>
  </si>
  <si>
    <t>Other Comprehensive Income</t>
  </si>
  <si>
    <t>Total Dividend Paid incl of taxe</t>
  </si>
  <si>
    <t>Total Equity &amp; Liabilities Part</t>
  </si>
  <si>
    <t>Equity</t>
  </si>
  <si>
    <t>Reserves &amp; Surplus</t>
  </si>
  <si>
    <t>Non-Controlling interest/MI</t>
  </si>
  <si>
    <t>Total Equity</t>
  </si>
  <si>
    <t>Liabilities</t>
  </si>
  <si>
    <t>Non-Current Liabilities</t>
  </si>
  <si>
    <t>Financial Liabilities</t>
  </si>
  <si>
    <t>Borrowings</t>
  </si>
  <si>
    <t>Other Fin. Liabilities</t>
  </si>
  <si>
    <t>Provision</t>
  </si>
  <si>
    <t>Total Non-Current Liability</t>
  </si>
  <si>
    <t>Current Liabilities</t>
  </si>
  <si>
    <t>Other Financial Liability</t>
  </si>
  <si>
    <t>Other Current Liability</t>
  </si>
  <si>
    <t>Provisions</t>
  </si>
  <si>
    <t>Current Tax Liability</t>
  </si>
  <si>
    <t>Total Current Liability</t>
  </si>
  <si>
    <t>Total Equity &amp; 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</si>
</sst>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sz val="7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4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3" fillId="0" borderId="20" applyNumberFormat="0" applyFill="0" applyAlignment="0" applyProtection="0"/>
    <xf numFmtId="0" fontId="14" fillId="0" borderId="21" applyNumberFormat="0" applyFill="0" applyAlignment="0" applyProtection="0"/>
  </cellStyleXfs>
  <cellXfs count="74">
    <xf numFmtId="0" fontId="0" fillId="0" borderId="0" xfId="0"/>
    <xf numFmtId="0" fontId="4" fillId="0" borderId="0" xfId="5"/>
    <xf numFmtId="0" fontId="3" fillId="3" borderId="1" xfId="3"/>
    <xf numFmtId="4" fontId="3" fillId="3" borderId="1" xfId="3" applyNumberFormat="1"/>
    <xf numFmtId="9" fontId="0" fillId="0" borderId="0" xfId="1" applyFont="1"/>
    <xf numFmtId="9" fontId="3" fillId="3" borderId="1" xfId="3" applyNumberFormat="1"/>
    <xf numFmtId="0" fontId="0" fillId="6" borderId="0" xfId="0" applyFill="1"/>
    <xf numFmtId="0" fontId="2" fillId="2" borderId="1" xfId="2"/>
    <xf numFmtId="0" fontId="5" fillId="0" borderId="0" xfId="0" applyFont="1"/>
    <xf numFmtId="10" fontId="3" fillId="3" borderId="1" xfId="3" applyNumberFormat="1"/>
    <xf numFmtId="0" fontId="6" fillId="0" borderId="0" xfId="0" applyFont="1"/>
    <xf numFmtId="0" fontId="6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6" borderId="8" xfId="4" applyFont="1" applyFill="1" applyBorder="1"/>
    <xf numFmtId="0" fontId="2" fillId="2" borderId="1" xfId="2" applyBorder="1"/>
    <xf numFmtId="0" fontId="4" fillId="0" borderId="6" xfId="5" applyBorder="1"/>
    <xf numFmtId="9" fontId="0" fillId="0" borderId="0" xfId="1" applyFont="1" applyBorder="1"/>
    <xf numFmtId="0" fontId="3" fillId="3" borderId="9" xfId="3" applyBorder="1"/>
    <xf numFmtId="0" fontId="3" fillId="3" borderId="1" xfId="3" applyBorder="1"/>
    <xf numFmtId="9" fontId="3" fillId="3" borderId="1" xfId="3" applyNumberFormat="1" applyBorder="1"/>
    <xf numFmtId="4" fontId="0" fillId="0" borderId="0" xfId="0" applyNumberFormat="1" applyBorder="1"/>
    <xf numFmtId="4" fontId="3" fillId="3" borderId="1" xfId="3" applyNumberFormat="1" applyBorder="1"/>
    <xf numFmtId="0" fontId="4" fillId="0" borderId="6" xfId="5" applyFill="1" applyBorder="1"/>
    <xf numFmtId="0" fontId="4" fillId="0" borderId="10" xfId="5" applyBorder="1"/>
    <xf numFmtId="0" fontId="0" fillId="0" borderId="11" xfId="0" applyBorder="1"/>
    <xf numFmtId="0" fontId="0" fillId="0" borderId="12" xfId="0" applyBorder="1"/>
    <xf numFmtId="0" fontId="4" fillId="0" borderId="0" xfId="5" applyBorder="1"/>
    <xf numFmtId="16" fontId="4" fillId="0" borderId="6" xfId="5" applyNumberFormat="1" applyBorder="1"/>
    <xf numFmtId="16" fontId="0" fillId="0" borderId="0" xfId="0" applyNumberFormat="1" applyBorder="1"/>
    <xf numFmtId="0" fontId="5" fillId="0" borderId="6" xfId="0" applyFont="1" applyBorder="1"/>
    <xf numFmtId="10" fontId="3" fillId="3" borderId="1" xfId="3" applyNumberFormat="1" applyBorder="1"/>
    <xf numFmtId="10" fontId="0" fillId="0" borderId="0" xfId="1" applyNumberFormat="1" applyFont="1" applyBorder="1"/>
    <xf numFmtId="0" fontId="0" fillId="0" borderId="10" xfId="0" applyBorder="1"/>
    <xf numFmtId="9" fontId="9" fillId="0" borderId="0" xfId="1" applyFont="1" applyBorder="1"/>
    <xf numFmtId="0" fontId="8" fillId="0" borderId="0" xfId="0" applyFont="1"/>
    <xf numFmtId="10" fontId="8" fillId="0" borderId="0" xfId="1" applyNumberFormat="1" applyFont="1" applyBorder="1"/>
    <xf numFmtId="0" fontId="0" fillId="0" borderId="0" xfId="0" applyFill="1" applyBorder="1"/>
    <xf numFmtId="0" fontId="2" fillId="2" borderId="18" xfId="2" applyBorder="1"/>
    <xf numFmtId="0" fontId="2" fillId="2" borderId="1" xfId="2" applyAlignment="1">
      <alignment horizontal="center"/>
    </xf>
    <xf numFmtId="0" fontId="1" fillId="5" borderId="19" xfId="6" applyBorder="1" applyAlignment="1">
      <alignment horizontal="center"/>
    </xf>
    <xf numFmtId="4" fontId="2" fillId="2" borderId="1" xfId="2" applyNumberFormat="1"/>
    <xf numFmtId="9" fontId="10" fillId="6" borderId="0" xfId="1" applyFont="1" applyFill="1" applyBorder="1"/>
    <xf numFmtId="9" fontId="1" fillId="0" borderId="0" xfId="1" applyFont="1" applyBorder="1"/>
    <xf numFmtId="0" fontId="0" fillId="0" borderId="0" xfId="0" applyFont="1"/>
    <xf numFmtId="0" fontId="4" fillId="0" borderId="0" xfId="5" applyAlignment="1">
      <alignment horizontal="center"/>
    </xf>
    <xf numFmtId="16" fontId="2" fillId="2" borderId="1" xfId="2" applyNumberFormat="1" applyAlignment="1">
      <alignment horizontal="center"/>
    </xf>
    <xf numFmtId="9" fontId="10" fillId="3" borderId="1" xfId="3" applyNumberFormat="1" applyFont="1"/>
    <xf numFmtId="0" fontId="11" fillId="0" borderId="0" xfId="0" applyFont="1"/>
    <xf numFmtId="0" fontId="12" fillId="0" borderId="0" xfId="0" applyFont="1"/>
    <xf numFmtId="0" fontId="0" fillId="4" borderId="13" xfId="4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0" fillId="4" borderId="2" xfId="4" applyFont="1" applyBorder="1" applyAlignment="1">
      <alignment horizontal="center"/>
    </xf>
    <xf numFmtId="0" fontId="0" fillId="4" borderId="17" xfId="4" applyFont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15" fillId="0" borderId="0" xfId="0" applyFont="1"/>
    <xf numFmtId="9" fontId="0" fillId="4" borderId="2" xfId="4" applyNumberFormat="1" applyFont="1"/>
    <xf numFmtId="0" fontId="5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0" borderId="20" xfId="7"/>
    <xf numFmtId="0" fontId="14" fillId="0" borderId="21" xfId="8"/>
    <xf numFmtId="0" fontId="16" fillId="0" borderId="0" xfId="0" applyFont="1"/>
    <xf numFmtId="0" fontId="5" fillId="0" borderId="0" xfId="0" applyFont="1" applyAlignment="1">
      <alignment vertical="center"/>
    </xf>
    <xf numFmtId="0" fontId="17" fillId="6" borderId="0" xfId="5" applyFont="1" applyFill="1"/>
    <xf numFmtId="0" fontId="2" fillId="2" borderId="1" xfId="2" applyAlignment="1">
      <alignment horizontal="right"/>
    </xf>
    <xf numFmtId="0" fontId="0" fillId="0" borderId="0" xfId="0" applyAlignment="1">
      <alignment horizontal="left" vertical="center" indent="5"/>
    </xf>
    <xf numFmtId="0" fontId="0" fillId="0" borderId="0" xfId="0" quotePrefix="1" applyAlignment="1">
      <alignment horizontal="center"/>
    </xf>
    <xf numFmtId="0" fontId="17" fillId="0" borderId="0" xfId="5" applyFont="1" applyFill="1"/>
    <xf numFmtId="0" fontId="16" fillId="0" borderId="0" xfId="5" applyFont="1"/>
  </cellXfs>
  <cellStyles count="9">
    <cellStyle name="20% - Accent2" xfId="6" builtinId="34"/>
    <cellStyle name="Calculation" xfId="3" builtinId="22"/>
    <cellStyle name="Explanatory Text" xfId="5" builtinId="53"/>
    <cellStyle name="Heading 1" xfId="7" builtinId="16"/>
    <cellStyle name="Heading 2" xfId="8" builtinId="17"/>
    <cellStyle name="Input" xfId="2" builtinId="20"/>
    <cellStyle name="Normal" xfId="0" builtinId="0"/>
    <cellStyle name="Note" xfId="4" builtinId="1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5</xdr:row>
      <xdr:rowOff>142875</xdr:rowOff>
    </xdr:from>
    <xdr:to>
      <xdr:col>6</xdr:col>
      <xdr:colOff>590550</xdr:colOff>
      <xdr:row>22</xdr:row>
      <xdr:rowOff>57150</xdr:rowOff>
    </xdr:to>
    <xdr:cxnSp macro="">
      <xdr:nvCxnSpPr>
        <xdr:cNvPr id="2" name="Straight Arrow Connector 1"/>
        <xdr:cNvCxnSpPr/>
      </xdr:nvCxnSpPr>
      <xdr:spPr>
        <a:xfrm flipH="1">
          <a:off x="5286375" y="1219200"/>
          <a:ext cx="1762125" cy="31527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6</xdr:row>
      <xdr:rowOff>171450</xdr:rowOff>
    </xdr:from>
    <xdr:to>
      <xdr:col>6</xdr:col>
      <xdr:colOff>571500</xdr:colOff>
      <xdr:row>23</xdr:row>
      <xdr:rowOff>95250</xdr:rowOff>
    </xdr:to>
    <xdr:cxnSp macro="">
      <xdr:nvCxnSpPr>
        <xdr:cNvPr id="3" name="Straight Arrow Connector 2"/>
        <xdr:cNvCxnSpPr/>
      </xdr:nvCxnSpPr>
      <xdr:spPr>
        <a:xfrm flipV="1">
          <a:off x="5286375" y="1438275"/>
          <a:ext cx="1743075" cy="31623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24</xdr:row>
      <xdr:rowOff>66675</xdr:rowOff>
    </xdr:from>
    <xdr:to>
      <xdr:col>4</xdr:col>
      <xdr:colOff>561975</xdr:colOff>
      <xdr:row>24</xdr:row>
      <xdr:rowOff>66675</xdr:rowOff>
    </xdr:to>
    <xdr:cxnSp macro="">
      <xdr:nvCxnSpPr>
        <xdr:cNvPr id="4" name="Straight Arrow Connector 3"/>
        <xdr:cNvCxnSpPr/>
      </xdr:nvCxnSpPr>
      <xdr:spPr>
        <a:xfrm>
          <a:off x="5257800" y="4762500"/>
          <a:ext cx="5429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542925</xdr:colOff>
      <xdr:row>18</xdr:row>
      <xdr:rowOff>152400</xdr:rowOff>
    </xdr:from>
    <xdr:to>
      <xdr:col>4</xdr:col>
      <xdr:colOff>542925</xdr:colOff>
      <xdr:row>24</xdr:row>
      <xdr:rowOff>47625</xdr:rowOff>
    </xdr:to>
    <xdr:cxnSp macro="">
      <xdr:nvCxnSpPr>
        <xdr:cNvPr id="5" name="Straight Arrow Connector 4"/>
        <xdr:cNvCxnSpPr/>
      </xdr:nvCxnSpPr>
      <xdr:spPr>
        <a:xfrm flipV="1">
          <a:off x="5781675" y="3705225"/>
          <a:ext cx="0" cy="10382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5</xdr:row>
      <xdr:rowOff>133350</xdr:rowOff>
    </xdr:from>
    <xdr:to>
      <xdr:col>6</xdr:col>
      <xdr:colOff>590550</xdr:colOff>
      <xdr:row>16</xdr:row>
      <xdr:rowOff>66675</xdr:rowOff>
    </xdr:to>
    <xdr:cxnSp macro="">
      <xdr:nvCxnSpPr>
        <xdr:cNvPr id="6" name="Straight Arrow Connector 5"/>
        <xdr:cNvCxnSpPr/>
      </xdr:nvCxnSpPr>
      <xdr:spPr>
        <a:xfrm>
          <a:off x="5276850" y="1209675"/>
          <a:ext cx="1771650" cy="20288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</xdr:row>
      <xdr:rowOff>152400</xdr:rowOff>
    </xdr:from>
    <xdr:to>
      <xdr:col>7</xdr:col>
      <xdr:colOff>9525</xdr:colOff>
      <xdr:row>20</xdr:row>
      <xdr:rowOff>57150</xdr:rowOff>
    </xdr:to>
    <xdr:cxnSp macro="">
      <xdr:nvCxnSpPr>
        <xdr:cNvPr id="7" name="Straight Arrow Connector 6"/>
        <xdr:cNvCxnSpPr/>
      </xdr:nvCxnSpPr>
      <xdr:spPr>
        <a:xfrm flipV="1">
          <a:off x="5286375" y="2181225"/>
          <a:ext cx="1790700" cy="1809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1647825</xdr:colOff>
      <xdr:row>7</xdr:row>
      <xdr:rowOff>76200</xdr:rowOff>
    </xdr:from>
    <xdr:to>
      <xdr:col>6</xdr:col>
      <xdr:colOff>523875</xdr:colOff>
      <xdr:row>16</xdr:row>
      <xdr:rowOff>66675</xdr:rowOff>
    </xdr:to>
    <xdr:cxnSp macro="">
      <xdr:nvCxnSpPr>
        <xdr:cNvPr id="8" name="Straight Arrow Connector 7"/>
        <xdr:cNvCxnSpPr/>
      </xdr:nvCxnSpPr>
      <xdr:spPr>
        <a:xfrm>
          <a:off x="5229225" y="1533525"/>
          <a:ext cx="1752600" cy="1704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1638300</xdr:colOff>
      <xdr:row>9</xdr:row>
      <xdr:rowOff>123825</xdr:rowOff>
    </xdr:from>
    <xdr:to>
      <xdr:col>6</xdr:col>
      <xdr:colOff>466725</xdr:colOff>
      <xdr:row>16</xdr:row>
      <xdr:rowOff>114300</xdr:rowOff>
    </xdr:to>
    <xdr:cxnSp macro="">
      <xdr:nvCxnSpPr>
        <xdr:cNvPr id="9" name="Elbow Connector 8"/>
        <xdr:cNvCxnSpPr/>
      </xdr:nvCxnSpPr>
      <xdr:spPr>
        <a:xfrm>
          <a:off x="5219700" y="1962150"/>
          <a:ext cx="1704975" cy="1323975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14</xdr:row>
      <xdr:rowOff>95251</xdr:rowOff>
    </xdr:from>
    <xdr:to>
      <xdr:col>6</xdr:col>
      <xdr:colOff>590550</xdr:colOff>
      <xdr:row>26</xdr:row>
      <xdr:rowOff>85725</xdr:rowOff>
    </xdr:to>
    <xdr:cxnSp macro="">
      <xdr:nvCxnSpPr>
        <xdr:cNvPr id="10" name="Straight Arrow Connector 9"/>
        <xdr:cNvCxnSpPr/>
      </xdr:nvCxnSpPr>
      <xdr:spPr>
        <a:xfrm>
          <a:off x="5238750" y="2886076"/>
          <a:ext cx="1809750" cy="2276474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9</xdr:row>
      <xdr:rowOff>133350</xdr:rowOff>
    </xdr:from>
    <xdr:to>
      <xdr:col>7</xdr:col>
      <xdr:colOff>9525</xdr:colOff>
      <xdr:row>50</xdr:row>
      <xdr:rowOff>95251</xdr:rowOff>
    </xdr:to>
    <xdr:cxnSp macro="">
      <xdr:nvCxnSpPr>
        <xdr:cNvPr id="11" name="Straight Arrow Connector 10"/>
        <xdr:cNvCxnSpPr/>
      </xdr:nvCxnSpPr>
      <xdr:spPr>
        <a:xfrm flipV="1">
          <a:off x="5248275" y="1971675"/>
          <a:ext cx="1828800" cy="77724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</xdr:row>
      <xdr:rowOff>171450</xdr:rowOff>
    </xdr:from>
    <xdr:to>
      <xdr:col>7</xdr:col>
      <xdr:colOff>9525</xdr:colOff>
      <xdr:row>51</xdr:row>
      <xdr:rowOff>133350</xdr:rowOff>
    </xdr:to>
    <xdr:cxnSp macro="">
      <xdr:nvCxnSpPr>
        <xdr:cNvPr id="12" name="Straight Arrow Connector 11"/>
        <xdr:cNvCxnSpPr/>
      </xdr:nvCxnSpPr>
      <xdr:spPr>
        <a:xfrm flipH="1">
          <a:off x="5286375" y="2009775"/>
          <a:ext cx="1790700" cy="796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1647825</xdr:colOff>
      <xdr:row>6</xdr:row>
      <xdr:rowOff>107156</xdr:rowOff>
    </xdr:from>
    <xdr:to>
      <xdr:col>6</xdr:col>
      <xdr:colOff>500063</xdr:colOff>
      <xdr:row>12</xdr:row>
      <xdr:rowOff>133350</xdr:rowOff>
    </xdr:to>
    <xdr:cxnSp macro="">
      <xdr:nvCxnSpPr>
        <xdr:cNvPr id="13" name="Straight Arrow Connector 12"/>
        <xdr:cNvCxnSpPr/>
      </xdr:nvCxnSpPr>
      <xdr:spPr>
        <a:xfrm flipV="1">
          <a:off x="5229225" y="1373981"/>
          <a:ext cx="1728788" cy="1169194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1647825</xdr:colOff>
      <xdr:row>6</xdr:row>
      <xdr:rowOff>104775</xdr:rowOff>
    </xdr:from>
    <xdr:to>
      <xdr:col>6</xdr:col>
      <xdr:colOff>581025</xdr:colOff>
      <xdr:row>13</xdr:row>
      <xdr:rowOff>133350</xdr:rowOff>
    </xdr:to>
    <xdr:cxnSp macro="">
      <xdr:nvCxnSpPr>
        <xdr:cNvPr id="14" name="Straight Arrow Connector 13"/>
        <xdr:cNvCxnSpPr/>
      </xdr:nvCxnSpPr>
      <xdr:spPr>
        <a:xfrm flipV="1">
          <a:off x="5229225" y="1371600"/>
          <a:ext cx="1809750" cy="1362075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14</xdr:row>
      <xdr:rowOff>76200</xdr:rowOff>
    </xdr:from>
    <xdr:to>
      <xdr:col>6</xdr:col>
      <xdr:colOff>571500</xdr:colOff>
      <xdr:row>14</xdr:row>
      <xdr:rowOff>142875</xdr:rowOff>
    </xdr:to>
    <xdr:cxnSp macro="">
      <xdr:nvCxnSpPr>
        <xdr:cNvPr id="15" name="Straight Arrow Connector 14"/>
        <xdr:cNvCxnSpPr/>
      </xdr:nvCxnSpPr>
      <xdr:spPr>
        <a:xfrm>
          <a:off x="5248275" y="2867025"/>
          <a:ext cx="1781175" cy="66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12</xdr:row>
      <xdr:rowOff>47625</xdr:rowOff>
    </xdr:from>
    <xdr:to>
      <xdr:col>7</xdr:col>
      <xdr:colOff>38100</xdr:colOff>
      <xdr:row>20</xdr:row>
      <xdr:rowOff>57150</xdr:rowOff>
    </xdr:to>
    <xdr:cxnSp macro="">
      <xdr:nvCxnSpPr>
        <xdr:cNvPr id="16" name="Straight Arrow Connector 15"/>
        <xdr:cNvCxnSpPr/>
      </xdr:nvCxnSpPr>
      <xdr:spPr>
        <a:xfrm flipV="1">
          <a:off x="5286375" y="2457450"/>
          <a:ext cx="1819275" cy="153352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24</xdr:row>
      <xdr:rowOff>76200</xdr:rowOff>
    </xdr:from>
    <xdr:to>
      <xdr:col>4</xdr:col>
      <xdr:colOff>352425</xdr:colOff>
      <xdr:row>25</xdr:row>
      <xdr:rowOff>114300</xdr:rowOff>
    </xdr:to>
    <xdr:cxnSp macro="">
      <xdr:nvCxnSpPr>
        <xdr:cNvPr id="17" name="Straight Arrow Connector 16"/>
        <xdr:cNvCxnSpPr/>
      </xdr:nvCxnSpPr>
      <xdr:spPr>
        <a:xfrm flipV="1">
          <a:off x="5257800" y="4772025"/>
          <a:ext cx="333375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24</xdr:row>
      <xdr:rowOff>76200</xdr:rowOff>
    </xdr:from>
    <xdr:to>
      <xdr:col>4</xdr:col>
      <xdr:colOff>495300</xdr:colOff>
      <xdr:row>26</xdr:row>
      <xdr:rowOff>85725</xdr:rowOff>
    </xdr:to>
    <xdr:cxnSp macro="">
      <xdr:nvCxnSpPr>
        <xdr:cNvPr id="18" name="Straight Arrow Connector 17"/>
        <xdr:cNvCxnSpPr/>
      </xdr:nvCxnSpPr>
      <xdr:spPr>
        <a:xfrm flipV="1">
          <a:off x="5257800" y="4772025"/>
          <a:ext cx="476250" cy="390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17</xdr:row>
      <xdr:rowOff>142875</xdr:rowOff>
    </xdr:from>
    <xdr:to>
      <xdr:col>6</xdr:col>
      <xdr:colOff>571500</xdr:colOff>
      <xdr:row>27</xdr:row>
      <xdr:rowOff>104775</xdr:rowOff>
    </xdr:to>
    <xdr:cxnSp macro="">
      <xdr:nvCxnSpPr>
        <xdr:cNvPr id="19" name="Straight Arrow Connector 18"/>
        <xdr:cNvCxnSpPr/>
      </xdr:nvCxnSpPr>
      <xdr:spPr>
        <a:xfrm flipV="1">
          <a:off x="5248275" y="3505200"/>
          <a:ext cx="1781175" cy="1866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24</xdr:row>
      <xdr:rowOff>114300</xdr:rowOff>
    </xdr:from>
    <xdr:to>
      <xdr:col>7</xdr:col>
      <xdr:colOff>0</xdr:colOff>
      <xdr:row>37</xdr:row>
      <xdr:rowOff>104775</xdr:rowOff>
    </xdr:to>
    <xdr:cxnSp macro="">
      <xdr:nvCxnSpPr>
        <xdr:cNvPr id="20" name="Straight Arrow Connector 19"/>
        <xdr:cNvCxnSpPr/>
      </xdr:nvCxnSpPr>
      <xdr:spPr>
        <a:xfrm flipH="1">
          <a:off x="5295900" y="4810125"/>
          <a:ext cx="1771650" cy="2466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14</xdr:row>
      <xdr:rowOff>161925</xdr:rowOff>
    </xdr:from>
    <xdr:to>
      <xdr:col>7</xdr:col>
      <xdr:colOff>38100</xdr:colOff>
      <xdr:row>45</xdr:row>
      <xdr:rowOff>104775</xdr:rowOff>
    </xdr:to>
    <xdr:cxnSp macro="">
      <xdr:nvCxnSpPr>
        <xdr:cNvPr id="21" name="Straight Arrow Connector 20"/>
        <xdr:cNvCxnSpPr/>
      </xdr:nvCxnSpPr>
      <xdr:spPr>
        <a:xfrm flipV="1">
          <a:off x="5238750" y="2952750"/>
          <a:ext cx="1866900" cy="58483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59531</xdr:colOff>
      <xdr:row>5</xdr:row>
      <xdr:rowOff>166687</xdr:rowOff>
    </xdr:from>
    <xdr:to>
      <xdr:col>6</xdr:col>
      <xdr:colOff>488156</xdr:colOff>
      <xdr:row>11</xdr:row>
      <xdr:rowOff>47625</xdr:rowOff>
    </xdr:to>
    <xdr:cxnSp macro="">
      <xdr:nvCxnSpPr>
        <xdr:cNvPr id="22" name="Straight Arrow Connector 21"/>
        <xdr:cNvCxnSpPr/>
      </xdr:nvCxnSpPr>
      <xdr:spPr>
        <a:xfrm flipV="1">
          <a:off x="5298281" y="1243012"/>
          <a:ext cx="1647825" cy="10239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71437</xdr:colOff>
      <xdr:row>9</xdr:row>
      <xdr:rowOff>142875</xdr:rowOff>
    </xdr:from>
    <xdr:to>
      <xdr:col>6</xdr:col>
      <xdr:colOff>452438</xdr:colOff>
      <xdr:row>11</xdr:row>
      <xdr:rowOff>83343</xdr:rowOff>
    </xdr:to>
    <xdr:cxnSp macro="">
      <xdr:nvCxnSpPr>
        <xdr:cNvPr id="23" name="Straight Arrow Connector 22"/>
        <xdr:cNvCxnSpPr/>
      </xdr:nvCxnSpPr>
      <xdr:spPr>
        <a:xfrm flipV="1">
          <a:off x="5310187" y="1981200"/>
          <a:ext cx="1600201" cy="3214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11906</xdr:colOff>
      <xdr:row>11</xdr:row>
      <xdr:rowOff>71437</xdr:rowOff>
    </xdr:from>
    <xdr:to>
      <xdr:col>6</xdr:col>
      <xdr:colOff>595313</xdr:colOff>
      <xdr:row>14</xdr:row>
      <xdr:rowOff>83343</xdr:rowOff>
    </xdr:to>
    <xdr:cxnSp macro="">
      <xdr:nvCxnSpPr>
        <xdr:cNvPr id="24" name="Straight Arrow Connector 23"/>
        <xdr:cNvCxnSpPr/>
      </xdr:nvCxnSpPr>
      <xdr:spPr>
        <a:xfrm>
          <a:off x="5250656" y="2290762"/>
          <a:ext cx="1802607" cy="5834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59531</xdr:colOff>
      <xdr:row>6</xdr:row>
      <xdr:rowOff>95250</xdr:rowOff>
    </xdr:from>
    <xdr:to>
      <xdr:col>6</xdr:col>
      <xdr:colOff>595313</xdr:colOff>
      <xdr:row>11</xdr:row>
      <xdr:rowOff>47625</xdr:rowOff>
    </xdr:to>
    <xdr:cxnSp macro="">
      <xdr:nvCxnSpPr>
        <xdr:cNvPr id="25" name="Straight Arrow Connector 24"/>
        <xdr:cNvCxnSpPr/>
      </xdr:nvCxnSpPr>
      <xdr:spPr>
        <a:xfrm flipV="1">
          <a:off x="5298281" y="1362075"/>
          <a:ext cx="1754982" cy="904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1643062</xdr:colOff>
      <xdr:row>11</xdr:row>
      <xdr:rowOff>130968</xdr:rowOff>
    </xdr:from>
    <xdr:to>
      <xdr:col>7</xdr:col>
      <xdr:colOff>0</xdr:colOff>
      <xdr:row>24</xdr:row>
      <xdr:rowOff>83343</xdr:rowOff>
    </xdr:to>
    <xdr:cxnSp macro="">
      <xdr:nvCxnSpPr>
        <xdr:cNvPr id="26" name="Straight Arrow Connector 25"/>
        <xdr:cNvCxnSpPr/>
      </xdr:nvCxnSpPr>
      <xdr:spPr>
        <a:xfrm>
          <a:off x="5224462" y="2350293"/>
          <a:ext cx="1843088" cy="2428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59531</xdr:colOff>
      <xdr:row>27</xdr:row>
      <xdr:rowOff>83343</xdr:rowOff>
    </xdr:from>
    <xdr:to>
      <xdr:col>6</xdr:col>
      <xdr:colOff>547688</xdr:colOff>
      <xdr:row>36</xdr:row>
      <xdr:rowOff>107156</xdr:rowOff>
    </xdr:to>
    <xdr:cxnSp macro="">
      <xdr:nvCxnSpPr>
        <xdr:cNvPr id="27" name="Straight Arrow Connector 26"/>
        <xdr:cNvCxnSpPr/>
      </xdr:nvCxnSpPr>
      <xdr:spPr>
        <a:xfrm flipH="1">
          <a:off x="5298281" y="5350668"/>
          <a:ext cx="1707357" cy="173831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K61"/>
  <sheetViews>
    <sheetView showGridLines="0" tabSelected="1" zoomScale="80" zoomScaleNormal="80" workbookViewId="0">
      <selection activeCell="C1" sqref="C1"/>
    </sheetView>
  </sheetViews>
  <sheetFormatPr defaultRowHeight="15" x14ac:dyDescent="0.25"/>
  <cols>
    <col min="3" max="3" width="35.42578125" customWidth="1"/>
    <col min="4" max="4" width="24.85546875" bestFit="1" customWidth="1"/>
    <col min="8" max="8" width="60.140625" bestFit="1" customWidth="1"/>
  </cols>
  <sheetData>
    <row r="1" spans="2:11" ht="20.25" thickBot="1" x14ac:dyDescent="0.35">
      <c r="B1" s="63"/>
      <c r="C1" s="64" t="s">
        <v>182</v>
      </c>
    </row>
    <row r="2" spans="2:11" ht="15.75" thickTop="1" x14ac:dyDescent="0.25">
      <c r="B2" s="63"/>
    </row>
    <row r="3" spans="2:11" ht="18" thickBot="1" x14ac:dyDescent="0.35">
      <c r="B3" s="63"/>
      <c r="C3" s="65" t="s">
        <v>183</v>
      </c>
      <c r="H3" s="65" t="s">
        <v>184</v>
      </c>
    </row>
    <row r="4" spans="2:11" ht="15.75" thickTop="1" x14ac:dyDescent="0.25">
      <c r="B4" s="63"/>
      <c r="C4" s="66" t="s">
        <v>185</v>
      </c>
      <c r="K4" s="67" t="s">
        <v>186</v>
      </c>
    </row>
    <row r="5" spans="2:11" x14ac:dyDescent="0.25">
      <c r="B5" s="63"/>
      <c r="C5" s="68" t="s">
        <v>141</v>
      </c>
      <c r="D5" s="69" t="s">
        <v>187</v>
      </c>
      <c r="H5" s="68" t="s">
        <v>188</v>
      </c>
      <c r="K5" s="70" t="s">
        <v>189</v>
      </c>
    </row>
    <row r="6" spans="2:11" x14ac:dyDescent="0.25">
      <c r="B6" s="63">
        <v>1.1000000000000001</v>
      </c>
      <c r="C6" s="1" t="s">
        <v>190</v>
      </c>
      <c r="D6">
        <v>1199.3900000000001</v>
      </c>
      <c r="H6" t="s">
        <v>191</v>
      </c>
      <c r="I6">
        <v>4548.29</v>
      </c>
      <c r="K6" s="70" t="s">
        <v>192</v>
      </c>
    </row>
    <row r="7" spans="2:11" x14ac:dyDescent="0.25">
      <c r="B7" s="63">
        <v>1.2</v>
      </c>
      <c r="C7" s="1" t="s">
        <v>193</v>
      </c>
      <c r="D7">
        <v>192.11</v>
      </c>
      <c r="H7" t="s">
        <v>45</v>
      </c>
      <c r="I7">
        <v>33.35</v>
      </c>
      <c r="K7" s="70" t="s">
        <v>194</v>
      </c>
    </row>
    <row r="8" spans="2:11" x14ac:dyDescent="0.25">
      <c r="B8" s="63">
        <v>1.3</v>
      </c>
      <c r="C8" s="1" t="s">
        <v>10</v>
      </c>
      <c r="D8">
        <v>39.32</v>
      </c>
      <c r="H8" s="2" t="s">
        <v>195</v>
      </c>
      <c r="I8" s="2">
        <f>SUM(I6:I7)</f>
        <v>4581.6400000000003</v>
      </c>
      <c r="K8" s="70" t="s">
        <v>196</v>
      </c>
    </row>
    <row r="9" spans="2:11" x14ac:dyDescent="0.25">
      <c r="B9" s="63">
        <v>1.4</v>
      </c>
      <c r="C9" s="1" t="s">
        <v>197</v>
      </c>
      <c r="D9">
        <v>18.68</v>
      </c>
      <c r="H9" s="68" t="s">
        <v>198</v>
      </c>
      <c r="K9" s="70" t="s">
        <v>199</v>
      </c>
    </row>
    <row r="10" spans="2:11" x14ac:dyDescent="0.25">
      <c r="B10" s="63">
        <v>1.5</v>
      </c>
      <c r="C10" s="1" t="s">
        <v>200</v>
      </c>
      <c r="D10">
        <v>111.79</v>
      </c>
      <c r="H10" t="s">
        <v>201</v>
      </c>
      <c r="I10">
        <v>2342.02</v>
      </c>
      <c r="K10" s="70" t="s">
        <v>202</v>
      </c>
    </row>
    <row r="11" spans="2:11" x14ac:dyDescent="0.25">
      <c r="B11" s="63">
        <v>1.6</v>
      </c>
      <c r="C11" s="68" t="s">
        <v>203</v>
      </c>
      <c r="H11" t="s">
        <v>204</v>
      </c>
      <c r="I11">
        <v>454.21</v>
      </c>
      <c r="K11" s="70" t="s">
        <v>205</v>
      </c>
    </row>
    <row r="12" spans="2:11" x14ac:dyDescent="0.25">
      <c r="B12" s="63" t="s">
        <v>206</v>
      </c>
      <c r="C12" s="1" t="s">
        <v>207</v>
      </c>
      <c r="D12">
        <v>155.22999999999999</v>
      </c>
      <c r="H12" t="s">
        <v>208</v>
      </c>
      <c r="I12">
        <v>-33.049999999999997</v>
      </c>
    </row>
    <row r="13" spans="2:11" x14ac:dyDescent="0.25">
      <c r="B13" s="63" t="s">
        <v>209</v>
      </c>
      <c r="C13" s="1" t="s">
        <v>210</v>
      </c>
      <c r="D13">
        <v>14.49</v>
      </c>
      <c r="H13" t="s">
        <v>211</v>
      </c>
    </row>
    <row r="14" spans="2:11" x14ac:dyDescent="0.25">
      <c r="B14" s="71" t="s">
        <v>212</v>
      </c>
      <c r="C14" s="1" t="s">
        <v>213</v>
      </c>
      <c r="D14">
        <v>16.79</v>
      </c>
      <c r="H14" t="s">
        <v>214</v>
      </c>
      <c r="I14">
        <v>77.73</v>
      </c>
    </row>
    <row r="15" spans="2:11" x14ac:dyDescent="0.25">
      <c r="B15" s="63">
        <v>1.7</v>
      </c>
      <c r="C15" s="1" t="s">
        <v>215</v>
      </c>
      <c r="D15">
        <v>18.61</v>
      </c>
      <c r="H15" t="s">
        <v>216</v>
      </c>
      <c r="I15">
        <v>586.79999999999995</v>
      </c>
    </row>
    <row r="16" spans="2:11" x14ac:dyDescent="0.25">
      <c r="B16" s="63">
        <v>1.8</v>
      </c>
      <c r="C16" s="1" t="s">
        <v>217</v>
      </c>
      <c r="D16">
        <v>31.18</v>
      </c>
      <c r="H16" t="s">
        <v>218</v>
      </c>
      <c r="I16">
        <v>35.090000000000003</v>
      </c>
    </row>
    <row r="17" spans="2:9" x14ac:dyDescent="0.25">
      <c r="B17" s="63">
        <v>1.9</v>
      </c>
      <c r="C17" s="1" t="s">
        <v>219</v>
      </c>
      <c r="D17">
        <v>40.43</v>
      </c>
      <c r="H17" t="s">
        <v>220</v>
      </c>
      <c r="I17">
        <v>164.85</v>
      </c>
    </row>
    <row r="18" spans="2:9" x14ac:dyDescent="0.25">
      <c r="B18" s="63"/>
      <c r="C18" s="2" t="s">
        <v>17</v>
      </c>
      <c r="D18" s="2">
        <f>SUM(D6:D17)</f>
        <v>1838.02</v>
      </c>
      <c r="H18" t="s">
        <v>221</v>
      </c>
      <c r="I18">
        <v>586.76</v>
      </c>
    </row>
    <row r="19" spans="2:9" x14ac:dyDescent="0.25">
      <c r="B19" s="63"/>
      <c r="C19" s="72"/>
      <c r="D19" s="8"/>
      <c r="H19" s="2" t="s">
        <v>222</v>
      </c>
      <c r="I19" s="2">
        <f>SUM(I10:I18)</f>
        <v>4214.41</v>
      </c>
    </row>
    <row r="20" spans="2:9" x14ac:dyDescent="0.25">
      <c r="B20" s="63"/>
      <c r="C20" s="68" t="s">
        <v>223</v>
      </c>
      <c r="H20" s="2" t="s">
        <v>224</v>
      </c>
      <c r="I20" s="2">
        <f>I8-I19</f>
        <v>367.23000000000047</v>
      </c>
    </row>
    <row r="21" spans="2:9" x14ac:dyDescent="0.25">
      <c r="B21" s="63">
        <v>2.1</v>
      </c>
      <c r="C21" s="1" t="s">
        <v>0</v>
      </c>
      <c r="D21">
        <v>417.52</v>
      </c>
      <c r="H21" t="s">
        <v>57</v>
      </c>
      <c r="I21">
        <v>38.24</v>
      </c>
    </row>
    <row r="22" spans="2:9" x14ac:dyDescent="0.25">
      <c r="B22" s="63">
        <v>2.2000000000000002</v>
      </c>
      <c r="C22" s="1" t="s">
        <v>225</v>
      </c>
      <c r="H22" s="2" t="s">
        <v>226</v>
      </c>
      <c r="I22" s="2">
        <f>I20+I21</f>
        <v>405.47000000000048</v>
      </c>
    </row>
    <row r="23" spans="2:9" x14ac:dyDescent="0.25">
      <c r="B23" s="63" t="s">
        <v>227</v>
      </c>
      <c r="C23" s="1" t="s">
        <v>5</v>
      </c>
      <c r="D23">
        <v>789.73</v>
      </c>
      <c r="H23" t="s">
        <v>228</v>
      </c>
      <c r="I23">
        <v>97.69</v>
      </c>
    </row>
    <row r="24" spans="2:9" x14ac:dyDescent="0.25">
      <c r="B24" s="63" t="s">
        <v>229</v>
      </c>
      <c r="C24" s="1" t="s">
        <v>4</v>
      </c>
      <c r="D24">
        <v>125.56</v>
      </c>
      <c r="H24" s="2" t="s">
        <v>230</v>
      </c>
      <c r="I24" s="2">
        <f>I22-I23</f>
        <v>307.78000000000048</v>
      </c>
    </row>
    <row r="25" spans="2:9" x14ac:dyDescent="0.25">
      <c r="B25" s="63" t="s">
        <v>231</v>
      </c>
      <c r="C25" s="1" t="s">
        <v>232</v>
      </c>
      <c r="D25">
        <v>33.909999999999997</v>
      </c>
      <c r="H25" t="s">
        <v>233</v>
      </c>
      <c r="I25">
        <v>23.08</v>
      </c>
    </row>
    <row r="26" spans="2:9" x14ac:dyDescent="0.25">
      <c r="B26" s="63" t="s">
        <v>234</v>
      </c>
      <c r="C26" s="1" t="s">
        <v>210</v>
      </c>
      <c r="D26">
        <v>1.59</v>
      </c>
      <c r="H26" s="2" t="s">
        <v>235</v>
      </c>
      <c r="I26" s="2">
        <f>I24+I25</f>
        <v>330.86000000000047</v>
      </c>
    </row>
    <row r="27" spans="2:9" x14ac:dyDescent="0.25">
      <c r="B27" s="63" t="s">
        <v>236</v>
      </c>
      <c r="C27" s="1" t="s">
        <v>237</v>
      </c>
      <c r="D27">
        <v>18.04</v>
      </c>
      <c r="H27" t="s">
        <v>238</v>
      </c>
      <c r="I27">
        <v>5.31</v>
      </c>
    </row>
    <row r="28" spans="2:9" x14ac:dyDescent="0.25">
      <c r="B28" s="63">
        <v>2.2999999999999998</v>
      </c>
      <c r="C28" s="1" t="s">
        <v>7</v>
      </c>
      <c r="D28">
        <v>140.74</v>
      </c>
      <c r="H28" s="2" t="s">
        <v>195</v>
      </c>
      <c r="I28" s="2">
        <f>I26+I27</f>
        <v>336.17000000000047</v>
      </c>
    </row>
    <row r="29" spans="2:9" x14ac:dyDescent="0.25">
      <c r="B29" s="63"/>
      <c r="C29" s="2" t="s">
        <v>17</v>
      </c>
      <c r="D29" s="2">
        <f>SUM(D21:D28)</f>
        <v>1527.09</v>
      </c>
    </row>
    <row r="30" spans="2:9" x14ac:dyDescent="0.25">
      <c r="H30" s="2" t="s">
        <v>239</v>
      </c>
      <c r="I30" s="2">
        <v>22.89</v>
      </c>
    </row>
    <row r="31" spans="2:9" x14ac:dyDescent="0.25">
      <c r="B31" s="63"/>
      <c r="C31" s="2" t="s">
        <v>2</v>
      </c>
      <c r="D31" s="2">
        <f>D29+D18</f>
        <v>3365.1099999999997</v>
      </c>
    </row>
    <row r="33" spans="2:4" x14ac:dyDescent="0.25">
      <c r="B33" s="63"/>
      <c r="C33" s="73" t="s">
        <v>240</v>
      </c>
    </row>
    <row r="34" spans="2:4" x14ac:dyDescent="0.25">
      <c r="B34" s="63"/>
      <c r="C34" s="73"/>
    </row>
    <row r="35" spans="2:4" x14ac:dyDescent="0.25">
      <c r="B35" s="63"/>
      <c r="C35" s="73" t="s">
        <v>241</v>
      </c>
    </row>
    <row r="36" spans="2:4" x14ac:dyDescent="0.25">
      <c r="B36" s="63">
        <v>1</v>
      </c>
      <c r="C36" s="1" t="s">
        <v>22</v>
      </c>
      <c r="D36">
        <v>17.41</v>
      </c>
    </row>
    <row r="37" spans="2:4" x14ac:dyDescent="0.25">
      <c r="B37" s="63">
        <v>2</v>
      </c>
      <c r="C37" s="1" t="s">
        <v>242</v>
      </c>
      <c r="D37">
        <v>1374.28</v>
      </c>
    </row>
    <row r="38" spans="2:4" x14ac:dyDescent="0.25">
      <c r="B38" s="63">
        <v>3</v>
      </c>
      <c r="C38" s="1" t="s">
        <v>243</v>
      </c>
      <c r="D38">
        <v>211.01</v>
      </c>
    </row>
    <row r="39" spans="2:4" x14ac:dyDescent="0.25">
      <c r="B39" s="63"/>
      <c r="C39" s="2" t="s">
        <v>244</v>
      </c>
      <c r="D39" s="2">
        <f>SUM(D36:D38)</f>
        <v>1602.7</v>
      </c>
    </row>
    <row r="40" spans="2:4" x14ac:dyDescent="0.25">
      <c r="B40" s="63"/>
    </row>
    <row r="41" spans="2:4" x14ac:dyDescent="0.25">
      <c r="B41" s="63"/>
      <c r="C41" s="73" t="s">
        <v>245</v>
      </c>
    </row>
    <row r="42" spans="2:4" x14ac:dyDescent="0.25">
      <c r="B42" s="63"/>
      <c r="C42" s="68" t="s">
        <v>246</v>
      </c>
    </row>
    <row r="43" spans="2:4" x14ac:dyDescent="0.25">
      <c r="B43" s="63">
        <v>1</v>
      </c>
      <c r="C43" s="1" t="s">
        <v>247</v>
      </c>
    </row>
    <row r="44" spans="2:4" x14ac:dyDescent="0.25">
      <c r="B44" s="63">
        <v>1.1000000000000001</v>
      </c>
      <c r="C44" s="1" t="s">
        <v>248</v>
      </c>
      <c r="D44">
        <v>240.04</v>
      </c>
    </row>
    <row r="45" spans="2:4" x14ac:dyDescent="0.25">
      <c r="B45" s="63">
        <v>1.2</v>
      </c>
      <c r="C45" s="1" t="s">
        <v>249</v>
      </c>
      <c r="D45">
        <v>51.46</v>
      </c>
    </row>
    <row r="46" spans="2:4" x14ac:dyDescent="0.25">
      <c r="B46" s="63">
        <v>2</v>
      </c>
      <c r="C46" s="1" t="s">
        <v>250</v>
      </c>
      <c r="D46">
        <v>103.78</v>
      </c>
    </row>
    <row r="47" spans="2:4" x14ac:dyDescent="0.25">
      <c r="B47" s="63"/>
      <c r="C47" s="2" t="s">
        <v>251</v>
      </c>
      <c r="D47" s="2">
        <f>D46+D45+D44</f>
        <v>395.28</v>
      </c>
    </row>
    <row r="48" spans="2:4" x14ac:dyDescent="0.25">
      <c r="B48" s="63"/>
    </row>
    <row r="49" spans="2:4" x14ac:dyDescent="0.25">
      <c r="B49" s="63"/>
      <c r="C49" s="68" t="s">
        <v>252</v>
      </c>
    </row>
    <row r="50" spans="2:4" x14ac:dyDescent="0.25">
      <c r="B50" s="63">
        <v>1</v>
      </c>
      <c r="C50" s="1" t="s">
        <v>247</v>
      </c>
    </row>
    <row r="51" spans="2:4" x14ac:dyDescent="0.25">
      <c r="B51" s="63">
        <v>1.1000000000000001</v>
      </c>
      <c r="C51" s="1" t="s">
        <v>248</v>
      </c>
      <c r="D51">
        <v>302.81</v>
      </c>
    </row>
    <row r="52" spans="2:4" x14ac:dyDescent="0.25">
      <c r="B52" s="63">
        <v>1.2</v>
      </c>
      <c r="C52" s="1" t="s">
        <v>30</v>
      </c>
      <c r="D52">
        <f>6.08+792.33</f>
        <v>798.41000000000008</v>
      </c>
    </row>
    <row r="53" spans="2:4" x14ac:dyDescent="0.25">
      <c r="B53" s="63">
        <v>1.3</v>
      </c>
      <c r="C53" s="1" t="s">
        <v>253</v>
      </c>
      <c r="D53">
        <v>155.41</v>
      </c>
    </row>
    <row r="54" spans="2:4" x14ac:dyDescent="0.25">
      <c r="B54" s="63">
        <v>2</v>
      </c>
      <c r="C54" s="1" t="s">
        <v>254</v>
      </c>
      <c r="D54">
        <v>91.84</v>
      </c>
    </row>
    <row r="55" spans="2:4" x14ac:dyDescent="0.25">
      <c r="B55" s="63">
        <v>3</v>
      </c>
      <c r="C55" s="1" t="s">
        <v>255</v>
      </c>
      <c r="D55">
        <v>14.83</v>
      </c>
    </row>
    <row r="56" spans="2:4" x14ac:dyDescent="0.25">
      <c r="B56" s="63">
        <v>4</v>
      </c>
      <c r="C56" s="1" t="s">
        <v>256</v>
      </c>
      <c r="D56">
        <v>3.83</v>
      </c>
    </row>
    <row r="57" spans="2:4" x14ac:dyDescent="0.25">
      <c r="B57" s="63"/>
      <c r="C57" s="2" t="s">
        <v>257</v>
      </c>
      <c r="D57" s="2">
        <f>SUM(D51:D56)</f>
        <v>1367.1299999999999</v>
      </c>
    </row>
    <row r="58" spans="2:4" x14ac:dyDescent="0.25">
      <c r="B58" s="63"/>
      <c r="C58" s="1"/>
    </row>
    <row r="59" spans="2:4" x14ac:dyDescent="0.25">
      <c r="B59" s="63"/>
      <c r="C59" s="2" t="s">
        <v>258</v>
      </c>
      <c r="D59" s="2">
        <f>D57+D47+D39</f>
        <v>3365.1099999999997</v>
      </c>
    </row>
    <row r="60" spans="2:4" x14ac:dyDescent="0.25">
      <c r="B60" s="63"/>
      <c r="C60" s="1"/>
    </row>
    <row r="61" spans="2:4" x14ac:dyDescent="0.25">
      <c r="B61" s="63"/>
      <c r="C61" s="1"/>
    </row>
  </sheetData>
  <pageMargins left="0.7" right="0.7" top="0.75" bottom="0.75" header="0.3" footer="0.3"/>
  <pageSetup scale="77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76"/>
  <sheetViews>
    <sheetView topLeftCell="A4" zoomScaleNormal="100" workbookViewId="0">
      <selection activeCell="A19" sqref="A19"/>
    </sheetView>
  </sheetViews>
  <sheetFormatPr defaultRowHeight="15" x14ac:dyDescent="0.25"/>
  <cols>
    <col min="1" max="1" width="48.28515625" bestFit="1" customWidth="1"/>
    <col min="2" max="3" width="13" bestFit="1" customWidth="1"/>
    <col min="4" max="4" width="14.5703125" customWidth="1"/>
    <col min="5" max="5" width="16.7109375" customWidth="1"/>
  </cols>
  <sheetData>
    <row r="1" spans="1:10" ht="16.5" thickBot="1" x14ac:dyDescent="0.3">
      <c r="A1" s="54" t="s">
        <v>75</v>
      </c>
      <c r="B1" s="54"/>
      <c r="C1" s="54"/>
      <c r="D1" s="54"/>
      <c r="E1" s="54"/>
    </row>
    <row r="2" spans="1:10" x14ac:dyDescent="0.25">
      <c r="A2" s="11" t="s">
        <v>76</v>
      </c>
      <c r="B2" s="12"/>
      <c r="C2" s="12"/>
      <c r="D2" s="12"/>
      <c r="E2" s="12"/>
      <c r="F2" s="12" t="s">
        <v>123</v>
      </c>
      <c r="G2" s="13"/>
    </row>
    <row r="3" spans="1:10" x14ac:dyDescent="0.25">
      <c r="A3" s="14"/>
      <c r="B3" s="15"/>
      <c r="C3" s="15"/>
      <c r="D3" s="55" t="s">
        <v>35</v>
      </c>
      <c r="E3" s="55"/>
      <c r="F3" s="15"/>
      <c r="G3" s="16"/>
    </row>
    <row r="4" spans="1:10" x14ac:dyDescent="0.25">
      <c r="A4" s="17" t="s">
        <v>3</v>
      </c>
      <c r="B4" s="18" t="s">
        <v>36</v>
      </c>
      <c r="C4" s="18" t="s">
        <v>37</v>
      </c>
      <c r="D4" s="18" t="s">
        <v>36</v>
      </c>
      <c r="E4" s="18" t="s">
        <v>37</v>
      </c>
      <c r="F4" s="15"/>
      <c r="G4" s="16"/>
      <c r="I4" s="6" t="s">
        <v>78</v>
      </c>
    </row>
    <row r="5" spans="1:10" x14ac:dyDescent="0.25">
      <c r="A5" s="19" t="s">
        <v>0</v>
      </c>
      <c r="B5" s="15">
        <v>417.52</v>
      </c>
      <c r="C5" s="15">
        <v>237.56</v>
      </c>
      <c r="D5" s="37">
        <f>B5/B20</f>
        <v>0.12407321008822891</v>
      </c>
      <c r="E5" s="37">
        <f>C5/C20</f>
        <v>9.9080762750037549E-2</v>
      </c>
      <c r="F5" s="15"/>
      <c r="G5" s="16"/>
    </row>
    <row r="6" spans="1:10" x14ac:dyDescent="0.25">
      <c r="A6" s="19" t="s">
        <v>5</v>
      </c>
      <c r="B6" s="15">
        <v>789.73</v>
      </c>
      <c r="C6" s="15">
        <v>499.55</v>
      </c>
      <c r="D6" s="37">
        <f>B6/B20</f>
        <v>0.23468177860456274</v>
      </c>
      <c r="E6" s="37">
        <f>C6/C20</f>
        <v>0.20835071153300747</v>
      </c>
      <c r="F6" s="15"/>
      <c r="G6" s="16"/>
      <c r="I6" t="s">
        <v>79</v>
      </c>
      <c r="J6" s="38" t="s">
        <v>80</v>
      </c>
    </row>
    <row r="7" spans="1:10" x14ac:dyDescent="0.25">
      <c r="A7" s="19" t="s">
        <v>4</v>
      </c>
      <c r="B7" s="15">
        <v>159.47</v>
      </c>
      <c r="C7" s="15">
        <v>374.16</v>
      </c>
      <c r="D7" s="37">
        <f>B7/B20</f>
        <v>4.7389238390424089E-2</v>
      </c>
      <c r="E7" s="37">
        <f>C7/C20</f>
        <v>0.15605345256168568</v>
      </c>
      <c r="F7" s="15"/>
      <c r="G7" s="16"/>
      <c r="I7" t="s">
        <v>82</v>
      </c>
      <c r="J7" t="s">
        <v>81</v>
      </c>
    </row>
    <row r="8" spans="1:10" x14ac:dyDescent="0.25">
      <c r="A8" s="19" t="s">
        <v>6</v>
      </c>
      <c r="B8" s="15">
        <v>1.59</v>
      </c>
      <c r="C8" s="15">
        <v>0.62</v>
      </c>
      <c r="D8" s="20">
        <f>B8/B20</f>
        <v>4.7249569850614103E-4</v>
      </c>
      <c r="E8" s="20">
        <f>C8/C20</f>
        <v>2.5858761115096513E-4</v>
      </c>
      <c r="F8" s="15"/>
      <c r="G8" s="16"/>
      <c r="I8" t="s">
        <v>83</v>
      </c>
      <c r="J8" t="s">
        <v>84</v>
      </c>
    </row>
    <row r="9" spans="1:10" x14ac:dyDescent="0.25">
      <c r="A9" s="19" t="s">
        <v>7</v>
      </c>
      <c r="B9" s="15">
        <v>158.78</v>
      </c>
      <c r="C9" s="15">
        <v>89.79</v>
      </c>
      <c r="D9" s="20">
        <f>B9/B20</f>
        <v>4.7184193087298786E-2</v>
      </c>
      <c r="E9" s="20">
        <f>C9/C20</f>
        <v>3.7449325169750261E-2</v>
      </c>
      <c r="F9" s="15"/>
      <c r="G9" s="16"/>
    </row>
    <row r="10" spans="1:10" x14ac:dyDescent="0.25">
      <c r="A10" s="21" t="s">
        <v>8</v>
      </c>
      <c r="B10" s="22">
        <f>SUM(B5:B9)</f>
        <v>1527.09</v>
      </c>
      <c r="C10" s="22">
        <f>SUM(C5:C9)</f>
        <v>1201.6799999999998</v>
      </c>
      <c r="D10" s="23">
        <f>B10/B20</f>
        <v>0.45380091586902066</v>
      </c>
      <c r="E10" s="23">
        <f>C10/C20</f>
        <v>0.50119283962563188</v>
      </c>
      <c r="F10" s="15"/>
      <c r="G10" s="16"/>
      <c r="I10" t="s">
        <v>85</v>
      </c>
      <c r="J10" s="38" t="s">
        <v>86</v>
      </c>
    </row>
    <row r="11" spans="1:10" x14ac:dyDescent="0.25">
      <c r="A11" s="19" t="s">
        <v>9</v>
      </c>
      <c r="B11" s="24">
        <v>1199.3900000000001</v>
      </c>
      <c r="C11" s="15">
        <v>847.47</v>
      </c>
      <c r="D11" s="37">
        <f>B11/B20</f>
        <v>0.35641925523979906</v>
      </c>
      <c r="E11" s="37">
        <f>C11/C20</f>
        <v>0.35346006906791683</v>
      </c>
      <c r="F11" s="15"/>
      <c r="G11" s="16"/>
      <c r="I11" t="s">
        <v>82</v>
      </c>
      <c r="J11" t="s">
        <v>87</v>
      </c>
    </row>
    <row r="12" spans="1:10" x14ac:dyDescent="0.25">
      <c r="A12" s="19" t="s">
        <v>10</v>
      </c>
      <c r="B12" s="15">
        <v>39.32</v>
      </c>
      <c r="C12" s="15">
        <v>28.36</v>
      </c>
      <c r="D12" s="20">
        <f>B12/B20</f>
        <v>1.1684610607082683E-2</v>
      </c>
      <c r="E12" s="20">
        <f>C12/C20</f>
        <v>1.1828297826195759E-2</v>
      </c>
      <c r="F12" s="15"/>
      <c r="G12" s="16"/>
      <c r="I12" t="s">
        <v>83</v>
      </c>
      <c r="J12" t="s">
        <v>88</v>
      </c>
    </row>
    <row r="13" spans="1:10" x14ac:dyDescent="0.25">
      <c r="A13" s="19" t="s">
        <v>11</v>
      </c>
      <c r="B13" s="15">
        <v>192.11</v>
      </c>
      <c r="C13" s="15">
        <v>116.8</v>
      </c>
      <c r="D13" s="37">
        <f>B13/B20</f>
        <v>5.7088772729569026E-2</v>
      </c>
      <c r="E13" s="37">
        <f>C13/C20</f>
        <v>4.8714569326504399E-2</v>
      </c>
      <c r="F13" s="15"/>
      <c r="G13" s="16"/>
    </row>
    <row r="14" spans="1:10" x14ac:dyDescent="0.25">
      <c r="A14" s="19" t="s">
        <v>12</v>
      </c>
      <c r="B14" s="15">
        <v>18.68</v>
      </c>
      <c r="C14" s="15">
        <v>0.15</v>
      </c>
      <c r="D14" s="20">
        <f>B14/B20</f>
        <v>5.5510815396822098E-3</v>
      </c>
      <c r="E14" s="20">
        <f>C14/C20</f>
        <v>6.2561518826846394E-5</v>
      </c>
      <c r="F14" s="15"/>
      <c r="G14" s="16"/>
      <c r="I14" t="s">
        <v>89</v>
      </c>
      <c r="J14" s="38" t="s">
        <v>90</v>
      </c>
    </row>
    <row r="15" spans="1:10" x14ac:dyDescent="0.25">
      <c r="A15" s="19" t="s">
        <v>13</v>
      </c>
      <c r="B15" s="15">
        <v>155.22999999999999</v>
      </c>
      <c r="C15" s="15">
        <v>111.12</v>
      </c>
      <c r="D15" s="20">
        <f>B15/B20</f>
        <v>4.6129249861074383E-2</v>
      </c>
      <c r="E15" s="20">
        <f>C15/C20</f>
        <v>4.6345573146927818E-2</v>
      </c>
      <c r="F15" s="15"/>
      <c r="G15" s="16"/>
      <c r="I15" t="s">
        <v>82</v>
      </c>
      <c r="J15" t="s">
        <v>91</v>
      </c>
    </row>
    <row r="16" spans="1:10" x14ac:dyDescent="0.25">
      <c r="A16" s="19" t="s">
        <v>14</v>
      </c>
      <c r="B16" s="15">
        <v>18.61</v>
      </c>
      <c r="C16" s="15">
        <v>29.64</v>
      </c>
      <c r="D16" s="20">
        <f>B16/B20</f>
        <v>5.5302798422637005E-3</v>
      </c>
      <c r="E16" s="20">
        <f>C16/C20</f>
        <v>1.2362156120184849E-2</v>
      </c>
      <c r="F16" s="15"/>
      <c r="G16" s="16"/>
      <c r="I16" t="s">
        <v>83</v>
      </c>
      <c r="J16" t="s">
        <v>92</v>
      </c>
    </row>
    <row r="17" spans="1:10" x14ac:dyDescent="0.25">
      <c r="A17" s="19" t="s">
        <v>15</v>
      </c>
      <c r="B17" s="15">
        <v>14.49</v>
      </c>
      <c r="C17" s="15">
        <v>10.37</v>
      </c>
      <c r="D17" s="20">
        <f>B17/B20</f>
        <v>4.3059513656314363E-3</v>
      </c>
      <c r="E17" s="20">
        <f>C17/C20</f>
        <v>4.3250863348959813E-3</v>
      </c>
      <c r="F17" s="15"/>
      <c r="G17" s="16"/>
    </row>
    <row r="18" spans="1:10" x14ac:dyDescent="0.25">
      <c r="A18" s="19" t="s">
        <v>16</v>
      </c>
      <c r="B18" s="15">
        <v>88.4</v>
      </c>
      <c r="C18" s="15">
        <v>43.01</v>
      </c>
      <c r="D18" s="20">
        <f>B18/B20</f>
        <v>2.6269572168517528E-2</v>
      </c>
      <c r="E18" s="20">
        <f>C18/C20</f>
        <v>1.7938472831617758E-2</v>
      </c>
      <c r="F18" s="15"/>
      <c r="G18" s="16"/>
      <c r="I18" t="s">
        <v>96</v>
      </c>
      <c r="J18" s="38" t="s">
        <v>94</v>
      </c>
    </row>
    <row r="19" spans="1:10" x14ac:dyDescent="0.25">
      <c r="A19" s="21" t="s">
        <v>17</v>
      </c>
      <c r="B19" s="25">
        <v>1838.02</v>
      </c>
      <c r="C19" s="25">
        <v>1195.96</v>
      </c>
      <c r="D19" s="23">
        <f>B19/B20</f>
        <v>0.5461990841309794</v>
      </c>
      <c r="E19" s="23">
        <f>C19/C20</f>
        <v>0.49880716037436817</v>
      </c>
      <c r="F19" s="15"/>
      <c r="G19" s="16"/>
      <c r="I19" t="s">
        <v>82</v>
      </c>
      <c r="J19" t="s">
        <v>95</v>
      </c>
    </row>
    <row r="20" spans="1:10" x14ac:dyDescent="0.25">
      <c r="A20" s="21" t="s">
        <v>2</v>
      </c>
      <c r="B20" s="25">
        <f>B19+B10</f>
        <v>3365.1099999999997</v>
      </c>
      <c r="C20" s="25">
        <f>C19+C10</f>
        <v>2397.64</v>
      </c>
      <c r="D20" s="23">
        <v>1</v>
      </c>
      <c r="E20" s="23">
        <v>1</v>
      </c>
      <c r="F20" s="15"/>
      <c r="G20" s="16"/>
    </row>
    <row r="21" spans="1:10" x14ac:dyDescent="0.25">
      <c r="A21" s="19"/>
      <c r="B21" s="15"/>
      <c r="C21" s="15"/>
      <c r="D21" s="15"/>
      <c r="E21" s="15"/>
      <c r="F21" s="15"/>
      <c r="G21" s="16"/>
      <c r="I21" t="s">
        <v>97</v>
      </c>
      <c r="J21" s="38" t="s">
        <v>98</v>
      </c>
    </row>
    <row r="22" spans="1:10" x14ac:dyDescent="0.25">
      <c r="A22" s="17" t="s">
        <v>24</v>
      </c>
      <c r="B22" s="15"/>
      <c r="C22" s="15"/>
      <c r="D22" s="15"/>
      <c r="E22" s="15"/>
      <c r="F22" s="15"/>
      <c r="G22" s="16"/>
      <c r="I22" t="s">
        <v>82</v>
      </c>
      <c r="J22" t="s">
        <v>102</v>
      </c>
    </row>
    <row r="23" spans="1:10" x14ac:dyDescent="0.25">
      <c r="A23" s="19" t="s">
        <v>19</v>
      </c>
      <c r="B23" s="15">
        <v>17.41</v>
      </c>
      <c r="C23" s="15">
        <v>15.87</v>
      </c>
      <c r="D23" s="20">
        <f>B23/B37</f>
        <v>5.1736793150892538E-3</v>
      </c>
      <c r="E23" s="20">
        <f>C23/C37</f>
        <v>6.619008691880349E-3</v>
      </c>
      <c r="F23" s="15"/>
      <c r="G23" s="16"/>
      <c r="I23" t="s">
        <v>83</v>
      </c>
      <c r="J23" t="s">
        <v>103</v>
      </c>
    </row>
    <row r="24" spans="1:10" x14ac:dyDescent="0.25">
      <c r="A24" s="19" t="s">
        <v>20</v>
      </c>
      <c r="B24" s="24">
        <v>1374.28</v>
      </c>
      <c r="C24" s="15">
        <v>743.58</v>
      </c>
      <c r="D24" s="37">
        <f>B24/B37</f>
        <v>0.40839081040441472</v>
      </c>
      <c r="E24" s="37">
        <f>C24/C37</f>
        <v>0.31012996112844299</v>
      </c>
      <c r="F24" s="15"/>
      <c r="G24" s="16"/>
    </row>
    <row r="25" spans="1:10" x14ac:dyDescent="0.25">
      <c r="A25" s="21" t="s">
        <v>23</v>
      </c>
      <c r="B25" s="25">
        <f>SUM(B23:B24)</f>
        <v>1391.69</v>
      </c>
      <c r="C25" s="25">
        <f>SUM(C23:C24)</f>
        <v>759.45</v>
      </c>
      <c r="D25" s="23">
        <f>B25/B37</f>
        <v>0.41356448971950399</v>
      </c>
      <c r="E25" s="23">
        <f>C25/C37</f>
        <v>0.31674896982032336</v>
      </c>
      <c r="F25" s="15"/>
      <c r="G25" s="16"/>
      <c r="I25" t="s">
        <v>93</v>
      </c>
      <c r="J25" s="38" t="s">
        <v>99</v>
      </c>
    </row>
    <row r="26" spans="1:10" x14ac:dyDescent="0.25">
      <c r="A26" s="14"/>
      <c r="B26" s="15"/>
      <c r="C26" s="15"/>
      <c r="D26" s="20"/>
      <c r="E26" s="20"/>
      <c r="F26" s="15"/>
      <c r="G26" s="16"/>
      <c r="I26" t="s">
        <v>82</v>
      </c>
      <c r="J26" t="s">
        <v>100</v>
      </c>
    </row>
    <row r="27" spans="1:10" x14ac:dyDescent="0.25">
      <c r="A27" s="26" t="s">
        <v>25</v>
      </c>
      <c r="B27" s="24">
        <v>240.04</v>
      </c>
      <c r="C27" s="15">
        <v>177.28</v>
      </c>
      <c r="D27" s="20">
        <f>B27/B37</f>
        <v>7.1331992119128343E-2</v>
      </c>
      <c r="E27" s="20">
        <f>C27/C37</f>
        <v>7.3939373717488863E-2</v>
      </c>
      <c r="F27" s="15"/>
      <c r="G27" s="16"/>
      <c r="I27" t="s">
        <v>101</v>
      </c>
    </row>
    <row r="28" spans="1:10" x14ac:dyDescent="0.25">
      <c r="A28" s="19" t="s">
        <v>26</v>
      </c>
      <c r="B28" s="15">
        <v>51.46</v>
      </c>
      <c r="C28" s="15">
        <v>53.5</v>
      </c>
      <c r="D28" s="20">
        <f>B28/B37</f>
        <v>1.529221927366416E-2</v>
      </c>
      <c r="E28" s="20">
        <f>C28/C37</f>
        <v>2.2313608381575218E-2</v>
      </c>
      <c r="F28" s="15"/>
      <c r="G28" s="16"/>
    </row>
    <row r="29" spans="1:10" x14ac:dyDescent="0.25">
      <c r="A29" s="19" t="s">
        <v>27</v>
      </c>
      <c r="B29" s="15">
        <v>103.78</v>
      </c>
      <c r="C29" s="15">
        <v>58.95</v>
      </c>
      <c r="D29" s="37">
        <f>B29/B37</f>
        <v>3.0840002258470004E-2</v>
      </c>
      <c r="E29" s="37">
        <f>C29/C37</f>
        <v>2.4586676898950638E-2</v>
      </c>
      <c r="F29" s="15"/>
      <c r="G29" s="16"/>
      <c r="I29" t="s">
        <v>104</v>
      </c>
      <c r="J29" s="38" t="s">
        <v>105</v>
      </c>
    </row>
    <row r="30" spans="1:10" x14ac:dyDescent="0.25">
      <c r="A30" s="21" t="s">
        <v>28</v>
      </c>
      <c r="B30" s="22">
        <v>395.28</v>
      </c>
      <c r="C30" s="22">
        <v>289.73</v>
      </c>
      <c r="D30" s="23">
        <f>B30/B37</f>
        <v>0.1174642136512625</v>
      </c>
      <c r="E30" s="23">
        <f>C30/C37</f>
        <v>0.12083965899801473</v>
      </c>
      <c r="F30" s="15"/>
      <c r="G30" s="16"/>
      <c r="I30" t="s">
        <v>106</v>
      </c>
      <c r="J30" t="s">
        <v>107</v>
      </c>
    </row>
    <row r="31" spans="1:10" x14ac:dyDescent="0.25">
      <c r="A31" s="19"/>
      <c r="B31" s="15"/>
      <c r="C31" s="15"/>
      <c r="D31" s="20"/>
      <c r="E31" s="20"/>
      <c r="F31" s="15"/>
      <c r="G31" s="16"/>
      <c r="I31" t="s">
        <v>83</v>
      </c>
      <c r="J31" t="s">
        <v>108</v>
      </c>
    </row>
    <row r="32" spans="1:10" x14ac:dyDescent="0.25">
      <c r="A32" s="19" t="s">
        <v>29</v>
      </c>
      <c r="B32" s="15">
        <v>302.81</v>
      </c>
      <c r="C32" s="15">
        <v>261.2</v>
      </c>
      <c r="D32" s="20">
        <f>B32/B37</f>
        <v>8.9985171361411653E-2</v>
      </c>
      <c r="E32" s="20">
        <f>C32/C37</f>
        <v>0.10894045811714853</v>
      </c>
      <c r="F32" s="15"/>
      <c r="G32" s="16"/>
      <c r="J32" t="s">
        <v>109</v>
      </c>
    </row>
    <row r="33" spans="1:10" x14ac:dyDescent="0.25">
      <c r="A33" s="19" t="s">
        <v>30</v>
      </c>
      <c r="B33" s="15">
        <v>798.41</v>
      </c>
      <c r="C33" s="15">
        <v>486.37</v>
      </c>
      <c r="D33" s="37">
        <f>B33/B37</f>
        <v>0.23726118908445784</v>
      </c>
      <c r="E33" s="37">
        <f>C33/C37</f>
        <v>0.20285363941208856</v>
      </c>
      <c r="F33" s="15"/>
      <c r="G33" s="16"/>
    </row>
    <row r="34" spans="1:10" x14ac:dyDescent="0.25">
      <c r="A34" s="19" t="s">
        <v>31</v>
      </c>
      <c r="B34" s="15">
        <v>251.08</v>
      </c>
      <c r="C34" s="15">
        <v>174.65</v>
      </c>
      <c r="D34" s="20">
        <f>B34/B37</f>
        <v>7.4612716969133255E-2</v>
      </c>
      <c r="E34" s="20">
        <f>C34/C37</f>
        <v>7.284246175405816E-2</v>
      </c>
      <c r="F34" s="15"/>
      <c r="G34" s="16"/>
      <c r="I34" t="s">
        <v>110</v>
      </c>
      <c r="J34" s="38" t="s">
        <v>111</v>
      </c>
    </row>
    <row r="35" spans="1:10" x14ac:dyDescent="0.25">
      <c r="A35" s="19" t="s">
        <v>32</v>
      </c>
      <c r="B35" s="15">
        <v>14.83</v>
      </c>
      <c r="C35" s="15">
        <v>9.23</v>
      </c>
      <c r="D35" s="20">
        <f>B35/B37</f>
        <v>4.4069881816641947E-3</v>
      </c>
      <c r="E35" s="20">
        <f>C35/C37</f>
        <v>3.8496187918119489E-3</v>
      </c>
      <c r="F35" s="15"/>
      <c r="G35" s="16"/>
      <c r="J35" t="s">
        <v>112</v>
      </c>
    </row>
    <row r="36" spans="1:10" x14ac:dyDescent="0.25">
      <c r="A36" s="21" t="s">
        <v>33</v>
      </c>
      <c r="B36" s="25">
        <v>1367.13</v>
      </c>
      <c r="C36" s="22">
        <v>931.45</v>
      </c>
      <c r="D36" s="23">
        <f>B36/B37</f>
        <v>0.406266065596667</v>
      </c>
      <c r="E36" s="23">
        <f>C36/C37</f>
        <v>0.38848617807510721</v>
      </c>
      <c r="F36" s="15"/>
      <c r="G36" s="16"/>
      <c r="J36" t="s">
        <v>113</v>
      </c>
    </row>
    <row r="37" spans="1:10" x14ac:dyDescent="0.25">
      <c r="A37" s="21" t="s">
        <v>34</v>
      </c>
      <c r="B37" s="25">
        <v>3365.11</v>
      </c>
      <c r="C37" s="22">
        <v>2397.64</v>
      </c>
      <c r="D37" s="23">
        <f>B37/B37</f>
        <v>1</v>
      </c>
      <c r="E37" s="23">
        <f>C37/C37</f>
        <v>1</v>
      </c>
      <c r="F37" s="15"/>
      <c r="G37" s="16"/>
    </row>
    <row r="38" spans="1:10" ht="15.75" thickBot="1" x14ac:dyDescent="0.3">
      <c r="A38" s="27"/>
      <c r="B38" s="28"/>
      <c r="C38" s="28"/>
      <c r="D38" s="28"/>
      <c r="E38" s="28"/>
      <c r="F38" s="28"/>
      <c r="G38" s="29"/>
      <c r="I38" t="s">
        <v>114</v>
      </c>
      <c r="J38" s="38" t="s">
        <v>115</v>
      </c>
    </row>
    <row r="39" spans="1:10" ht="15.75" thickBot="1" x14ac:dyDescent="0.3">
      <c r="A39" s="30"/>
      <c r="B39" s="15"/>
      <c r="C39" s="15"/>
      <c r="D39" s="15"/>
      <c r="E39" s="15"/>
      <c r="F39" s="15"/>
      <c r="G39" s="15"/>
      <c r="J39" t="s">
        <v>116</v>
      </c>
    </row>
    <row r="40" spans="1:10" x14ac:dyDescent="0.25">
      <c r="A40" s="10" t="s">
        <v>77</v>
      </c>
      <c r="B40" s="12"/>
      <c r="C40" s="12"/>
      <c r="D40" s="53" t="s">
        <v>35</v>
      </c>
      <c r="E40" s="53"/>
      <c r="F40" s="12"/>
      <c r="G40" s="13"/>
      <c r="J40" t="s">
        <v>117</v>
      </c>
    </row>
    <row r="41" spans="1:10" x14ac:dyDescent="0.25">
      <c r="A41" s="31"/>
      <c r="B41" s="32" t="s">
        <v>71</v>
      </c>
      <c r="C41" s="32" t="s">
        <v>72</v>
      </c>
      <c r="D41" s="18" t="s">
        <v>36</v>
      </c>
      <c r="E41" s="18" t="s">
        <v>37</v>
      </c>
      <c r="F41" s="15"/>
      <c r="G41" s="16"/>
      <c r="J41" t="s">
        <v>118</v>
      </c>
    </row>
    <row r="42" spans="1:10" x14ac:dyDescent="0.25">
      <c r="A42" s="14"/>
      <c r="B42" s="15"/>
      <c r="C42" s="15"/>
      <c r="D42" s="15"/>
      <c r="E42" s="15"/>
      <c r="F42" s="15"/>
      <c r="G42" s="16"/>
    </row>
    <row r="43" spans="1:10" x14ac:dyDescent="0.25">
      <c r="A43" s="14"/>
      <c r="B43" s="15" t="s">
        <v>38</v>
      </c>
      <c r="C43" s="15" t="s">
        <v>38</v>
      </c>
      <c r="D43" s="15" t="s">
        <v>38</v>
      </c>
      <c r="E43" s="15" t="s">
        <v>38</v>
      </c>
      <c r="F43" s="15"/>
      <c r="G43" s="16"/>
    </row>
    <row r="44" spans="1:10" x14ac:dyDescent="0.25">
      <c r="A44" s="14"/>
      <c r="B44" s="15"/>
      <c r="C44" s="15"/>
      <c r="D44" s="15"/>
      <c r="E44" s="15"/>
      <c r="F44" s="15"/>
      <c r="G44" s="16"/>
    </row>
    <row r="45" spans="1:10" x14ac:dyDescent="0.25">
      <c r="A45" s="33" t="s">
        <v>39</v>
      </c>
      <c r="B45" s="15"/>
      <c r="C45" s="15"/>
      <c r="D45" s="15"/>
      <c r="E45" s="15"/>
      <c r="F45" s="15"/>
      <c r="G45" s="16"/>
    </row>
    <row r="46" spans="1:10" x14ac:dyDescent="0.25">
      <c r="A46" s="21" t="s">
        <v>44</v>
      </c>
      <c r="B46" s="25">
        <v>4470.55</v>
      </c>
      <c r="C46" s="25">
        <v>3386.25</v>
      </c>
      <c r="D46" s="34">
        <f>B46/B46</f>
        <v>1</v>
      </c>
      <c r="E46" s="34">
        <f>C46/C46</f>
        <v>1</v>
      </c>
      <c r="F46" s="24"/>
      <c r="G46" s="16"/>
    </row>
    <row r="47" spans="1:10" x14ac:dyDescent="0.25">
      <c r="A47" s="14" t="s">
        <v>45</v>
      </c>
      <c r="B47" s="15">
        <v>33.35</v>
      </c>
      <c r="C47" s="15">
        <v>13.82</v>
      </c>
      <c r="D47" s="39">
        <f>B47/B46</f>
        <v>7.4599322231045399E-3</v>
      </c>
      <c r="E47" s="39">
        <f>C47/C46</f>
        <v>4.0812107788851977E-3</v>
      </c>
      <c r="F47" s="15"/>
      <c r="G47" s="16"/>
    </row>
    <row r="48" spans="1:10" x14ac:dyDescent="0.25">
      <c r="A48" s="33" t="s">
        <v>47</v>
      </c>
      <c r="B48" s="15"/>
      <c r="C48" s="15"/>
      <c r="D48" s="35"/>
      <c r="E48" s="35"/>
      <c r="F48" s="15"/>
      <c r="G48" s="16"/>
    </row>
    <row r="49" spans="1:7" x14ac:dyDescent="0.25">
      <c r="A49" s="14" t="s">
        <v>48</v>
      </c>
      <c r="B49" s="24">
        <v>2342.02</v>
      </c>
      <c r="C49" s="24">
        <v>1846.96</v>
      </c>
      <c r="D49" s="35">
        <f>B49/B46</f>
        <v>0.52387737526702527</v>
      </c>
      <c r="E49" s="35">
        <f>C49/C46</f>
        <v>0.54542930970837944</v>
      </c>
      <c r="F49" s="15"/>
      <c r="G49" s="16"/>
    </row>
    <row r="50" spans="1:7" x14ac:dyDescent="0.25">
      <c r="A50" s="14" t="s">
        <v>49</v>
      </c>
      <c r="B50" s="15">
        <v>454.21</v>
      </c>
      <c r="C50" s="15">
        <v>275.95999999999998</v>
      </c>
      <c r="D50" s="35">
        <f>B50/B46</f>
        <v>0.10160047421458208</v>
      </c>
      <c r="E50" s="35">
        <f>C50/C46</f>
        <v>8.1494278331487632E-2</v>
      </c>
      <c r="F50" s="15"/>
      <c r="G50" s="16"/>
    </row>
    <row r="51" spans="1:7" x14ac:dyDescent="0.25">
      <c r="A51" s="14" t="s">
        <v>50</v>
      </c>
      <c r="B51" s="15">
        <v>-33.049999999999997</v>
      </c>
      <c r="C51" s="15">
        <v>-6.52</v>
      </c>
      <c r="D51" s="35">
        <f>B51/B46</f>
        <v>-7.3928263860151425E-3</v>
      </c>
      <c r="E51" s="35">
        <f>C51/C46</f>
        <v>-1.9254337393872277E-3</v>
      </c>
      <c r="F51" s="15"/>
      <c r="G51" s="16"/>
    </row>
    <row r="52" spans="1:7" x14ac:dyDescent="0.25">
      <c r="A52" s="14" t="s">
        <v>51</v>
      </c>
      <c r="B52" s="15">
        <v>586.79999999999995</v>
      </c>
      <c r="C52" s="15">
        <v>451.45</v>
      </c>
      <c r="D52" s="35">
        <f>B52/B46</f>
        <v>0.13125901734685888</v>
      </c>
      <c r="E52" s="35">
        <f>C52/C46</f>
        <v>0.13331856773717238</v>
      </c>
      <c r="F52" s="15"/>
      <c r="G52" s="16"/>
    </row>
    <row r="53" spans="1:7" x14ac:dyDescent="0.25">
      <c r="A53" s="14" t="s">
        <v>52</v>
      </c>
      <c r="B53" s="15">
        <v>35.090000000000003</v>
      </c>
      <c r="C53" s="15">
        <v>39.75</v>
      </c>
      <c r="D53" s="35">
        <f>B53/B46</f>
        <v>7.8491460782230387E-3</v>
      </c>
      <c r="E53" s="35">
        <f>C53/C46</f>
        <v>1.1738648947951274E-2</v>
      </c>
      <c r="F53" s="15"/>
      <c r="G53" s="16"/>
    </row>
    <row r="54" spans="1:7" x14ac:dyDescent="0.25">
      <c r="A54" s="21" t="s">
        <v>53</v>
      </c>
      <c r="B54" s="22">
        <v>164.85</v>
      </c>
      <c r="C54" s="22">
        <v>136.16999999999999</v>
      </c>
      <c r="D54" s="34">
        <f>B54/B46</f>
        <v>3.6874657480623185E-2</v>
      </c>
      <c r="E54" s="34">
        <f>C54/C46</f>
        <v>4.0212624584717603E-2</v>
      </c>
      <c r="F54" s="15"/>
      <c r="G54" s="16"/>
    </row>
    <row r="55" spans="1:7" x14ac:dyDescent="0.25">
      <c r="A55" s="14" t="s">
        <v>54</v>
      </c>
      <c r="B55" s="15">
        <v>586.75</v>
      </c>
      <c r="C55" s="15">
        <v>444.41</v>
      </c>
      <c r="D55" s="35">
        <f>B55/B46</f>
        <v>0.1312478330406773</v>
      </c>
      <c r="E55" s="35">
        <f>C55/C46</f>
        <v>0.13123957179771134</v>
      </c>
      <c r="F55" s="15"/>
      <c r="G55" s="16"/>
    </row>
    <row r="56" spans="1:7" x14ac:dyDescent="0.25">
      <c r="A56" s="14" t="s">
        <v>55</v>
      </c>
      <c r="B56" s="24">
        <v>4136.67</v>
      </c>
      <c r="C56" s="24">
        <v>3188.18</v>
      </c>
      <c r="D56" s="39">
        <f>B56/B46</f>
        <v>0.9253156770419747</v>
      </c>
      <c r="E56" s="39">
        <f>C56/C46</f>
        <v>0.94150756736803243</v>
      </c>
      <c r="F56" s="24"/>
      <c r="G56" s="16"/>
    </row>
    <row r="57" spans="1:7" x14ac:dyDescent="0.25">
      <c r="A57" s="21" t="s">
        <v>56</v>
      </c>
      <c r="B57" s="22">
        <v>367.23</v>
      </c>
      <c r="C57" s="22">
        <v>211.89</v>
      </c>
      <c r="D57" s="34">
        <f>B57/B46</f>
        <v>8.2144255181129833E-2</v>
      </c>
      <c r="E57" s="34">
        <f>C57/C46</f>
        <v>6.2573643410852711E-2</v>
      </c>
      <c r="F57" s="15"/>
      <c r="G57" s="16"/>
    </row>
    <row r="58" spans="1:7" x14ac:dyDescent="0.25">
      <c r="A58" s="14" t="s">
        <v>57</v>
      </c>
      <c r="B58" s="15">
        <v>38.24</v>
      </c>
      <c r="C58" s="15">
        <v>0</v>
      </c>
      <c r="D58" s="35">
        <f>B58/B46</f>
        <v>8.5537573676616966E-3</v>
      </c>
      <c r="E58" s="35">
        <f>C58/C46</f>
        <v>0</v>
      </c>
      <c r="F58" s="15"/>
      <c r="G58" s="16"/>
    </row>
    <row r="59" spans="1:7" x14ac:dyDescent="0.25">
      <c r="A59" s="21" t="s">
        <v>58</v>
      </c>
      <c r="B59" s="22">
        <v>405.47</v>
      </c>
      <c r="C59" s="22">
        <v>211.89</v>
      </c>
      <c r="D59" s="34">
        <f>B59/B46</f>
        <v>9.0698012548791535E-2</v>
      </c>
      <c r="E59" s="34">
        <f>C59/C46</f>
        <v>6.2573643410852711E-2</v>
      </c>
      <c r="F59" s="15"/>
      <c r="G59" s="16"/>
    </row>
    <row r="60" spans="1:7" x14ac:dyDescent="0.25">
      <c r="A60" s="14" t="s">
        <v>59</v>
      </c>
      <c r="B60" s="15"/>
      <c r="C60" s="15"/>
      <c r="D60" s="35"/>
      <c r="E60" s="35"/>
      <c r="F60" s="15"/>
      <c r="G60" s="16"/>
    </row>
    <row r="61" spans="1:7" x14ac:dyDescent="0.25">
      <c r="A61" s="21" t="s">
        <v>60</v>
      </c>
      <c r="B61" s="22">
        <v>84.58</v>
      </c>
      <c r="C61" s="22">
        <v>49.63</v>
      </c>
      <c r="D61" s="34">
        <f>B61/B46</f>
        <v>1.891937233673709E-2</v>
      </c>
      <c r="E61" s="34">
        <f>C61/C46</f>
        <v>1.4656330749354006E-2</v>
      </c>
      <c r="F61" s="15"/>
      <c r="G61" s="16"/>
    </row>
    <row r="62" spans="1:7" x14ac:dyDescent="0.25">
      <c r="A62" s="14" t="s">
        <v>61</v>
      </c>
      <c r="B62" s="15">
        <v>0</v>
      </c>
      <c r="C62" s="15">
        <v>0</v>
      </c>
      <c r="D62" s="35"/>
      <c r="E62" s="35"/>
      <c r="F62" s="15"/>
      <c r="G62" s="16"/>
    </row>
    <row r="63" spans="1:7" x14ac:dyDescent="0.25">
      <c r="A63" s="14" t="s">
        <v>62</v>
      </c>
      <c r="B63" s="15">
        <v>13.11</v>
      </c>
      <c r="C63" s="15">
        <v>-3.16</v>
      </c>
      <c r="D63" s="35">
        <f>B63/B46</f>
        <v>2.9325250808066119E-3</v>
      </c>
      <c r="E63" s="35">
        <f>C63/C46</f>
        <v>-9.3318567737172393E-4</v>
      </c>
      <c r="F63" s="15"/>
      <c r="G63" s="16"/>
    </row>
    <row r="64" spans="1:7" x14ac:dyDescent="0.25">
      <c r="A64" s="14" t="s">
        <v>63</v>
      </c>
      <c r="B64" s="15">
        <v>0</v>
      </c>
      <c r="C64" s="15">
        <v>0</v>
      </c>
      <c r="D64" s="35"/>
      <c r="E64" s="35"/>
      <c r="F64" s="15"/>
      <c r="G64" s="16"/>
    </row>
    <row r="65" spans="1:7" x14ac:dyDescent="0.25">
      <c r="A65" s="14" t="s">
        <v>64</v>
      </c>
      <c r="B65" s="15">
        <v>97.69</v>
      </c>
      <c r="C65" s="15">
        <v>46.47</v>
      </c>
      <c r="D65" s="35">
        <f>B65/B46</f>
        <v>2.18518974175437E-2</v>
      </c>
      <c r="E65" s="35">
        <f>C65/C46</f>
        <v>1.372314507198228E-2</v>
      </c>
      <c r="F65" s="15"/>
      <c r="G65" s="16"/>
    </row>
    <row r="66" spans="1:7" x14ac:dyDescent="0.25">
      <c r="A66" s="21" t="s">
        <v>65</v>
      </c>
      <c r="B66" s="22">
        <v>307.77999999999997</v>
      </c>
      <c r="C66" s="22">
        <v>165.42</v>
      </c>
      <c r="D66" s="34">
        <f>B66/B46</f>
        <v>6.8846115131247818E-2</v>
      </c>
      <c r="E66" s="34">
        <f>C66/C46</f>
        <v>4.8850498338870431E-2</v>
      </c>
      <c r="F66" s="15"/>
      <c r="G66" s="16"/>
    </row>
    <row r="67" spans="1:7" x14ac:dyDescent="0.25">
      <c r="A67" s="14" t="s">
        <v>66</v>
      </c>
      <c r="B67" s="15">
        <v>307.77999999999997</v>
      </c>
      <c r="C67" s="15">
        <v>165.42</v>
      </c>
      <c r="D67" s="35">
        <f>B67/B46</f>
        <v>6.8846115131247818E-2</v>
      </c>
      <c r="E67" s="35">
        <f>C67/C46</f>
        <v>4.8850498338870431E-2</v>
      </c>
      <c r="F67" s="15"/>
      <c r="G67" s="16"/>
    </row>
    <row r="68" spans="1:7" x14ac:dyDescent="0.25">
      <c r="A68" s="21" t="s">
        <v>67</v>
      </c>
      <c r="B68" s="22">
        <v>307.77999999999997</v>
      </c>
      <c r="C68" s="22">
        <v>165.42</v>
      </c>
      <c r="D68" s="34">
        <f>B68/B46</f>
        <v>6.8846115131247818E-2</v>
      </c>
      <c r="E68" s="34">
        <f>C68/C46</f>
        <v>4.8850498338870431E-2</v>
      </c>
      <c r="F68" s="15"/>
      <c r="G68" s="16"/>
    </row>
    <row r="69" spans="1:7" x14ac:dyDescent="0.25">
      <c r="A69" s="14" t="s">
        <v>68</v>
      </c>
      <c r="B69" s="15">
        <v>-20.67</v>
      </c>
      <c r="C69" s="15">
        <v>-19.98</v>
      </c>
      <c r="D69" s="35">
        <f>B69/B46</f>
        <v>-4.6235921754593954E-3</v>
      </c>
      <c r="E69" s="35">
        <f>C69/C46</f>
        <v>-5.9003322259136215E-3</v>
      </c>
      <c r="F69" s="15"/>
      <c r="G69" s="16"/>
    </row>
    <row r="70" spans="1:7" x14ac:dyDescent="0.25">
      <c r="A70" s="14" t="s">
        <v>69</v>
      </c>
      <c r="B70" s="15">
        <v>23.08</v>
      </c>
      <c r="C70" s="15">
        <v>19.73</v>
      </c>
      <c r="D70" s="35">
        <f>B70/B46</f>
        <v>5.1626757334108774E-3</v>
      </c>
      <c r="E70" s="35">
        <f>C70/C46</f>
        <v>5.8265042451088964E-3</v>
      </c>
      <c r="F70" s="15"/>
      <c r="G70" s="16"/>
    </row>
    <row r="71" spans="1:7" x14ac:dyDescent="0.25">
      <c r="A71" s="21" t="s">
        <v>70</v>
      </c>
      <c r="B71" s="22">
        <v>310.19</v>
      </c>
      <c r="C71" s="22">
        <v>165.17</v>
      </c>
      <c r="D71" s="34">
        <f>B71/B46</f>
        <v>6.9385198689199318E-2</v>
      </c>
      <c r="E71" s="34">
        <f>C71/C46</f>
        <v>4.8776670358065703E-2</v>
      </c>
      <c r="F71" s="15"/>
      <c r="G71" s="16"/>
    </row>
    <row r="72" spans="1:7" x14ac:dyDescent="0.25">
      <c r="A72" s="14"/>
      <c r="B72" s="15"/>
      <c r="C72" s="15"/>
      <c r="D72" s="20"/>
      <c r="E72" s="15"/>
      <c r="F72" s="15"/>
      <c r="G72" s="16"/>
    </row>
    <row r="73" spans="1:7" x14ac:dyDescent="0.25">
      <c r="A73" s="33" t="s">
        <v>73</v>
      </c>
      <c r="B73" s="15"/>
      <c r="C73" s="15"/>
      <c r="D73" s="20"/>
      <c r="E73" s="15"/>
      <c r="F73" s="15"/>
      <c r="G73" s="16"/>
    </row>
    <row r="74" spans="1:7" x14ac:dyDescent="0.25">
      <c r="A74" s="21" t="s">
        <v>74</v>
      </c>
      <c r="B74" s="22">
        <v>19.010000000000002</v>
      </c>
      <c r="C74" s="22">
        <v>15.98</v>
      </c>
      <c r="D74" s="34">
        <f>B74/B46</f>
        <v>4.2522732102314035E-3</v>
      </c>
      <c r="E74" s="34">
        <f>C74/C46</f>
        <v>4.7190845330380218E-3</v>
      </c>
      <c r="F74" s="15"/>
      <c r="G74" s="16"/>
    </row>
    <row r="75" spans="1:7" x14ac:dyDescent="0.25">
      <c r="A75" s="14"/>
      <c r="B75" s="15"/>
      <c r="C75" s="15"/>
      <c r="D75" s="15"/>
      <c r="E75" s="15"/>
      <c r="F75" s="15"/>
      <c r="G75" s="16"/>
    </row>
    <row r="76" spans="1:7" ht="15.75" thickBot="1" x14ac:dyDescent="0.3">
      <c r="A76" s="36"/>
      <c r="B76" s="28"/>
      <c r="C76" s="28"/>
      <c r="D76" s="28"/>
      <c r="E76" s="28"/>
      <c r="F76" s="28"/>
      <c r="G76" s="29"/>
    </row>
  </sheetData>
  <mergeCells count="3">
    <mergeCell ref="D40:E40"/>
    <mergeCell ref="A1:E1"/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7"/>
  <sheetViews>
    <sheetView topLeftCell="B3" zoomScaleNormal="100" workbookViewId="0">
      <selection activeCell="I3" sqref="I3:O24"/>
    </sheetView>
  </sheetViews>
  <sheetFormatPr defaultRowHeight="15" x14ac:dyDescent="0.25"/>
  <cols>
    <col min="1" max="1" width="48.28515625" bestFit="1" customWidth="1"/>
    <col min="2" max="2" width="14.28515625" customWidth="1"/>
    <col min="3" max="3" width="15.140625" customWidth="1"/>
    <col min="4" max="4" width="14.5703125" customWidth="1"/>
    <col min="5" max="5" width="16.7109375" customWidth="1"/>
  </cols>
  <sheetData>
    <row r="1" spans="1:10" ht="16.5" thickBot="1" x14ac:dyDescent="0.3">
      <c r="A1" s="57" t="s">
        <v>122</v>
      </c>
      <c r="B1" s="58"/>
      <c r="C1" s="58"/>
      <c r="D1" s="58"/>
      <c r="E1" s="58"/>
      <c r="F1" s="58"/>
      <c r="G1" s="59"/>
    </row>
    <row r="2" spans="1:10" x14ac:dyDescent="0.25">
      <c r="A2" s="11" t="s">
        <v>76</v>
      </c>
      <c r="B2" s="12"/>
      <c r="C2" s="56" t="s">
        <v>35</v>
      </c>
      <c r="D2" s="56"/>
      <c r="E2" s="12"/>
      <c r="F2" s="12" t="s">
        <v>123</v>
      </c>
      <c r="G2" s="13"/>
    </row>
    <row r="3" spans="1:10" x14ac:dyDescent="0.25">
      <c r="A3" s="14"/>
      <c r="B3" s="43" t="s">
        <v>119</v>
      </c>
      <c r="C3" s="43" t="s">
        <v>120</v>
      </c>
      <c r="D3" s="43" t="s">
        <v>119</v>
      </c>
      <c r="E3" s="43" t="s">
        <v>120</v>
      </c>
      <c r="F3" s="15"/>
      <c r="G3" s="16"/>
    </row>
    <row r="4" spans="1:10" x14ac:dyDescent="0.25">
      <c r="A4" s="17" t="s">
        <v>3</v>
      </c>
      <c r="B4" s="41" t="s">
        <v>36</v>
      </c>
      <c r="C4" s="41" t="s">
        <v>37</v>
      </c>
      <c r="D4" s="41" t="s">
        <v>36</v>
      </c>
      <c r="E4" s="41" t="s">
        <v>37</v>
      </c>
      <c r="F4" s="15"/>
      <c r="G4" s="16"/>
      <c r="I4" s="6" t="s">
        <v>78</v>
      </c>
    </row>
    <row r="5" spans="1:10" x14ac:dyDescent="0.25">
      <c r="A5" s="19" t="s">
        <v>0</v>
      </c>
      <c r="B5" s="15">
        <v>417.52</v>
      </c>
      <c r="C5" s="15">
        <v>4013.2</v>
      </c>
      <c r="D5" s="37">
        <f>B5/B20</f>
        <v>0.12407321008822891</v>
      </c>
      <c r="E5" s="37">
        <f>C5/C20</f>
        <v>0.10702523088082735</v>
      </c>
      <c r="F5" s="15"/>
      <c r="G5" s="16"/>
      <c r="I5">
        <v>1</v>
      </c>
      <c r="J5" s="10" t="s">
        <v>125</v>
      </c>
    </row>
    <row r="6" spans="1:10" x14ac:dyDescent="0.25">
      <c r="A6" s="19" t="s">
        <v>5</v>
      </c>
      <c r="B6" s="15">
        <v>789.73</v>
      </c>
      <c r="C6" s="15">
        <v>5623.6</v>
      </c>
      <c r="D6" s="45">
        <f>B6/B20</f>
        <v>0.23468177860456274</v>
      </c>
      <c r="E6" s="45">
        <f>C6/C20</f>
        <v>0.14997186494104975</v>
      </c>
      <c r="F6" s="15"/>
      <c r="G6" s="16"/>
      <c r="I6">
        <v>1.1000000000000001</v>
      </c>
      <c r="J6" s="47" t="s">
        <v>124</v>
      </c>
    </row>
    <row r="7" spans="1:10" x14ac:dyDescent="0.25">
      <c r="A7" s="19" t="s">
        <v>4</v>
      </c>
      <c r="B7" s="15">
        <v>159.47</v>
      </c>
      <c r="C7" s="15">
        <v>2781.5</v>
      </c>
      <c r="D7" s="37">
        <f>B7/B20</f>
        <v>4.7389238390424089E-2</v>
      </c>
      <c r="E7" s="37">
        <f>C7/C20</f>
        <v>7.4177882910151829E-2</v>
      </c>
      <c r="F7" s="15"/>
      <c r="G7" s="16"/>
      <c r="J7" t="s">
        <v>126</v>
      </c>
    </row>
    <row r="8" spans="1:10" x14ac:dyDescent="0.25">
      <c r="A8" s="19" t="s">
        <v>6</v>
      </c>
      <c r="B8" s="15">
        <v>1.59</v>
      </c>
      <c r="C8" s="15">
        <v>41.6</v>
      </c>
      <c r="D8" s="20">
        <f>B8/B20</f>
        <v>4.7249569850614103E-4</v>
      </c>
      <c r="E8" s="20">
        <f>C8/C20</f>
        <v>1.1094013766177659E-3</v>
      </c>
      <c r="F8" s="15"/>
      <c r="G8" s="16"/>
      <c r="J8" t="s">
        <v>127</v>
      </c>
    </row>
    <row r="9" spans="1:10" x14ac:dyDescent="0.25">
      <c r="A9" s="19" t="s">
        <v>7</v>
      </c>
      <c r="B9" s="15">
        <v>158.78</v>
      </c>
      <c r="C9" s="15">
        <v>4639.3</v>
      </c>
      <c r="D9" s="37">
        <f>B9/B20</f>
        <v>4.7184193087298786E-2</v>
      </c>
      <c r="E9" s="37">
        <f>C9/C20</f>
        <v>0.1237222549649712</v>
      </c>
      <c r="F9" s="15"/>
      <c r="G9" s="16"/>
      <c r="I9">
        <v>1.2</v>
      </c>
      <c r="J9" t="s">
        <v>128</v>
      </c>
    </row>
    <row r="10" spans="1:10" x14ac:dyDescent="0.25">
      <c r="A10" s="21" t="s">
        <v>8</v>
      </c>
      <c r="B10" s="22">
        <f>SUM(B5:B9)</f>
        <v>1527.09</v>
      </c>
      <c r="C10" s="22">
        <v>17100.099999999999</v>
      </c>
      <c r="D10" s="23">
        <f>B10/B20</f>
        <v>0.45380091586902066</v>
      </c>
      <c r="E10" s="23">
        <f>C10/C20</f>
        <v>0.45603063654570813</v>
      </c>
      <c r="F10" s="15"/>
      <c r="G10" s="16"/>
      <c r="J10" s="47" t="s">
        <v>154</v>
      </c>
    </row>
    <row r="11" spans="1:10" x14ac:dyDescent="0.25">
      <c r="A11" s="19" t="s">
        <v>9</v>
      </c>
      <c r="B11" s="24">
        <v>1199.3900000000001</v>
      </c>
      <c r="C11" s="15">
        <v>10267.799999999999</v>
      </c>
      <c r="D11" s="45">
        <f>B11/B20</f>
        <v>0.35641925523979906</v>
      </c>
      <c r="E11" s="45">
        <f>C11/C20</f>
        <v>0.27382479458740139</v>
      </c>
      <c r="F11" s="15"/>
      <c r="G11" s="16"/>
      <c r="I11">
        <v>1.3</v>
      </c>
      <c r="J11" s="47" t="s">
        <v>155</v>
      </c>
    </row>
    <row r="12" spans="1:10" x14ac:dyDescent="0.25">
      <c r="A12" s="19" t="s">
        <v>10</v>
      </c>
      <c r="B12" s="15">
        <v>39.32</v>
      </c>
      <c r="C12" s="15">
        <v>2180.1999999999998</v>
      </c>
      <c r="D12" s="45">
        <f>B12/B20</f>
        <v>1.1684610607082683E-2</v>
      </c>
      <c r="E12" s="45">
        <f>C12/C20</f>
        <v>5.8142232723607044E-2</v>
      </c>
      <c r="F12" s="15"/>
      <c r="G12" s="16"/>
      <c r="J12" s="47" t="s">
        <v>156</v>
      </c>
    </row>
    <row r="13" spans="1:10" x14ac:dyDescent="0.25">
      <c r="A13" s="19" t="s">
        <v>11</v>
      </c>
      <c r="B13" s="15">
        <v>192.11</v>
      </c>
      <c r="C13" s="15">
        <v>2584.9</v>
      </c>
      <c r="D13" s="37">
        <f>B13/B20</f>
        <v>5.7088772729569026E-2</v>
      </c>
      <c r="E13" s="37">
        <f>C13/C20</f>
        <v>6.8934894673539984E-2</v>
      </c>
      <c r="F13" s="15"/>
      <c r="G13" s="16"/>
      <c r="I13">
        <v>2</v>
      </c>
      <c r="J13" s="8" t="s">
        <v>129</v>
      </c>
    </row>
    <row r="14" spans="1:10" x14ac:dyDescent="0.25">
      <c r="A14" s="19" t="s">
        <v>12</v>
      </c>
      <c r="B14" s="15">
        <v>18.68</v>
      </c>
      <c r="C14" s="15">
        <v>0</v>
      </c>
      <c r="D14" s="20">
        <f>B14/B20</f>
        <v>5.5510815396822098E-3</v>
      </c>
      <c r="E14" s="20">
        <f>C14/C20</f>
        <v>0</v>
      </c>
      <c r="F14" s="15"/>
      <c r="G14" s="16"/>
      <c r="I14">
        <v>2.1</v>
      </c>
      <c r="J14" s="47" t="s">
        <v>130</v>
      </c>
    </row>
    <row r="15" spans="1:10" x14ac:dyDescent="0.25">
      <c r="A15" s="19" t="s">
        <v>13</v>
      </c>
      <c r="B15" s="15">
        <v>155.22999999999999</v>
      </c>
      <c r="C15" s="15">
        <v>790.7</v>
      </c>
      <c r="D15" s="20">
        <f>B15/B20</f>
        <v>4.6129249861074383E-2</v>
      </c>
      <c r="E15" s="20">
        <f>C15/C20</f>
        <v>2.1086626646434316E-2</v>
      </c>
      <c r="F15" s="15"/>
      <c r="G15" s="16"/>
      <c r="J15" t="s">
        <v>157</v>
      </c>
    </row>
    <row r="16" spans="1:10" x14ac:dyDescent="0.25">
      <c r="A16" s="19" t="s">
        <v>14</v>
      </c>
      <c r="B16" s="15">
        <v>18.61</v>
      </c>
      <c r="C16" s="15">
        <v>626.6</v>
      </c>
      <c r="D16" s="20">
        <f>B16/B20</f>
        <v>5.5302798422637005E-3</v>
      </c>
      <c r="E16" s="20">
        <f>C16/C20</f>
        <v>1.67103582353051E-2</v>
      </c>
      <c r="F16" s="15"/>
      <c r="G16" s="16"/>
      <c r="I16">
        <v>2.2000000000000002</v>
      </c>
      <c r="J16" t="s">
        <v>131</v>
      </c>
    </row>
    <row r="17" spans="1:10" x14ac:dyDescent="0.25">
      <c r="A17" s="19" t="s">
        <v>15</v>
      </c>
      <c r="B17" s="15">
        <v>14.49</v>
      </c>
      <c r="C17" s="15">
        <v>4.8</v>
      </c>
      <c r="D17" s="20">
        <f>B17/B20</f>
        <v>4.3059513656314363E-3</v>
      </c>
      <c r="E17" s="20">
        <f>C17/C20</f>
        <v>1.2800785114820375E-4</v>
      </c>
      <c r="F17" s="15"/>
      <c r="G17" s="16"/>
      <c r="J17" t="s">
        <v>158</v>
      </c>
    </row>
    <row r="18" spans="1:10" x14ac:dyDescent="0.25">
      <c r="A18" s="19" t="s">
        <v>16</v>
      </c>
      <c r="B18" s="15">
        <v>88.4</v>
      </c>
      <c r="C18" s="15">
        <v>1678.3</v>
      </c>
      <c r="D18" s="20">
        <f>B18/B20</f>
        <v>2.6269572168517528E-2</v>
      </c>
      <c r="E18" s="20">
        <f>C18/C20</f>
        <v>4.4757411787922995E-2</v>
      </c>
      <c r="F18" s="15"/>
      <c r="G18" s="16"/>
      <c r="J18" s="38"/>
    </row>
    <row r="19" spans="1:10" x14ac:dyDescent="0.25">
      <c r="A19" s="21" t="s">
        <v>17</v>
      </c>
      <c r="B19" s="25">
        <v>1838.02</v>
      </c>
      <c r="C19" s="25">
        <v>20397.599999999999</v>
      </c>
      <c r="D19" s="23">
        <f>B19/B20</f>
        <v>0.5461990841309794</v>
      </c>
      <c r="E19" s="23">
        <f>C19/C20</f>
        <v>0.54396936345429192</v>
      </c>
      <c r="F19" s="15"/>
      <c r="G19" s="16"/>
      <c r="I19">
        <v>3</v>
      </c>
      <c r="J19" s="8" t="s">
        <v>132</v>
      </c>
    </row>
    <row r="20" spans="1:10" x14ac:dyDescent="0.25">
      <c r="A20" s="21" t="s">
        <v>2</v>
      </c>
      <c r="B20" s="25">
        <f>B19+B10</f>
        <v>3365.1099999999997</v>
      </c>
      <c r="C20" s="25">
        <f>C19+C10</f>
        <v>37497.699999999997</v>
      </c>
      <c r="D20" s="23">
        <v>1</v>
      </c>
      <c r="E20" s="23">
        <v>1</v>
      </c>
      <c r="F20" s="15"/>
      <c r="G20" s="16"/>
      <c r="I20">
        <v>3.1</v>
      </c>
      <c r="J20" t="s">
        <v>159</v>
      </c>
    </row>
    <row r="21" spans="1:10" x14ac:dyDescent="0.25">
      <c r="A21" s="19"/>
      <c r="B21" s="15"/>
      <c r="C21" s="15"/>
      <c r="D21" s="15"/>
      <c r="E21" s="15"/>
      <c r="F21" s="15"/>
      <c r="G21" s="16"/>
      <c r="I21">
        <v>3.2</v>
      </c>
      <c r="J21" t="s">
        <v>160</v>
      </c>
    </row>
    <row r="22" spans="1:10" x14ac:dyDescent="0.25">
      <c r="A22" s="17" t="s">
        <v>24</v>
      </c>
      <c r="B22" s="15"/>
      <c r="C22" s="15"/>
      <c r="D22" s="15"/>
      <c r="E22" s="15"/>
      <c r="F22" s="15"/>
      <c r="G22" s="16"/>
      <c r="I22">
        <v>3.3</v>
      </c>
      <c r="J22" t="s">
        <v>161</v>
      </c>
    </row>
    <row r="23" spans="1:10" x14ac:dyDescent="0.25">
      <c r="A23" s="19" t="s">
        <v>19</v>
      </c>
      <c r="B23" s="15">
        <v>17.41</v>
      </c>
      <c r="C23" s="15">
        <v>210.5</v>
      </c>
      <c r="D23" s="20">
        <f>B23/B38</f>
        <v>5.1736793150892538E-3</v>
      </c>
      <c r="E23" s="20">
        <f>C23/C38</f>
        <v>5.613677638895186E-3</v>
      </c>
      <c r="F23" s="15"/>
      <c r="G23" s="16"/>
    </row>
    <row r="24" spans="1:10" x14ac:dyDescent="0.25">
      <c r="A24" s="19" t="s">
        <v>20</v>
      </c>
      <c r="B24" s="24">
        <v>1374.28</v>
      </c>
      <c r="C24" s="15">
        <v>9673.6</v>
      </c>
      <c r="D24" s="37">
        <f>B24/B38</f>
        <v>0.40839081040441472</v>
      </c>
      <c r="E24" s="37">
        <f>C24/C38</f>
        <v>0.25797848934734668</v>
      </c>
      <c r="F24" s="15"/>
      <c r="G24" s="16"/>
    </row>
    <row r="25" spans="1:10" x14ac:dyDescent="0.25">
      <c r="A25" s="21" t="s">
        <v>23</v>
      </c>
      <c r="B25" s="25">
        <f>SUM(B23:B24)</f>
        <v>1391.69</v>
      </c>
      <c r="C25" s="25">
        <f>SUM(C23:C24)</f>
        <v>9884.1</v>
      </c>
      <c r="D25" s="23">
        <f>B25/B38</f>
        <v>0.41356448971950399</v>
      </c>
      <c r="E25" s="23">
        <f>C25/C38</f>
        <v>0.26359216698624183</v>
      </c>
      <c r="F25" s="15"/>
      <c r="G25" s="16"/>
      <c r="J25" s="38"/>
    </row>
    <row r="26" spans="1:10" x14ac:dyDescent="0.25">
      <c r="A26" s="14"/>
      <c r="B26" s="15"/>
      <c r="C26" s="15"/>
      <c r="D26" s="20"/>
      <c r="E26" s="20"/>
      <c r="F26" s="15"/>
      <c r="G26" s="16"/>
    </row>
    <row r="27" spans="1:10" x14ac:dyDescent="0.25">
      <c r="A27" s="26" t="s">
        <v>25</v>
      </c>
      <c r="B27" s="24">
        <v>240.04</v>
      </c>
      <c r="C27" s="15">
        <v>7570.1</v>
      </c>
      <c r="D27" s="45">
        <f>B27/B38</f>
        <v>7.1331992119128343E-2</v>
      </c>
      <c r="E27" s="45">
        <f>C27/C38</f>
        <v>0.20188171541187863</v>
      </c>
      <c r="F27" s="15"/>
      <c r="G27" s="16"/>
    </row>
    <row r="28" spans="1:10" x14ac:dyDescent="0.25">
      <c r="A28" s="26" t="s">
        <v>121</v>
      </c>
      <c r="B28" s="24">
        <v>0</v>
      </c>
      <c r="C28" s="40">
        <v>523.6</v>
      </c>
      <c r="D28" s="20"/>
      <c r="E28" s="20">
        <f>C28/C38</f>
        <v>1.3963523096083228E-2</v>
      </c>
      <c r="F28" s="15"/>
      <c r="G28" s="16"/>
    </row>
    <row r="29" spans="1:10" x14ac:dyDescent="0.25">
      <c r="A29" s="19" t="s">
        <v>26</v>
      </c>
      <c r="B29" s="15">
        <v>51.46</v>
      </c>
      <c r="C29" s="15">
        <v>1196.3</v>
      </c>
      <c r="D29" s="20">
        <f>B29/B38</f>
        <v>1.529221927366416E-2</v>
      </c>
      <c r="E29" s="20">
        <f>C29/C38</f>
        <v>3.1903290068457532E-2</v>
      </c>
      <c r="F29" s="15"/>
      <c r="G29" s="16"/>
    </row>
    <row r="30" spans="1:10" x14ac:dyDescent="0.25">
      <c r="A30" s="19" t="s">
        <v>27</v>
      </c>
      <c r="B30" s="15">
        <v>103.78</v>
      </c>
      <c r="C30" s="15">
        <v>29.4</v>
      </c>
      <c r="D30" s="37">
        <f>B30/B38</f>
        <v>3.0840002258470004E-2</v>
      </c>
      <c r="E30" s="37">
        <f>C30/C38</f>
        <v>7.8404808828274805E-4</v>
      </c>
      <c r="F30" s="15"/>
      <c r="G30" s="16"/>
      <c r="J30" s="38"/>
    </row>
    <row r="31" spans="1:10" x14ac:dyDescent="0.25">
      <c r="A31" s="21" t="s">
        <v>28</v>
      </c>
      <c r="B31" s="22">
        <v>395.28</v>
      </c>
      <c r="C31" s="22">
        <v>9319.4</v>
      </c>
      <c r="D31" s="23">
        <f>B31/B38</f>
        <v>0.1174642136512625</v>
      </c>
      <c r="E31" s="23">
        <f>C31/C38</f>
        <v>0.2485325766647021</v>
      </c>
      <c r="F31" s="15"/>
      <c r="G31" s="16"/>
    </row>
    <row r="32" spans="1:10" x14ac:dyDescent="0.25">
      <c r="A32" s="19"/>
      <c r="B32" s="15"/>
      <c r="C32" s="15"/>
      <c r="D32" s="20"/>
      <c r="E32" s="20"/>
      <c r="F32" s="15"/>
      <c r="G32" s="16"/>
    </row>
    <row r="33" spans="1:10" x14ac:dyDescent="0.25">
      <c r="A33" s="19" t="s">
        <v>29</v>
      </c>
      <c r="B33" s="15">
        <v>302.81</v>
      </c>
      <c r="C33" s="15">
        <v>1906.8</v>
      </c>
      <c r="D33" s="20">
        <f>B33/B38</f>
        <v>8.9985171361411653E-2</v>
      </c>
      <c r="E33" s="20">
        <f>C33/C38</f>
        <v>5.0851118868623944E-2</v>
      </c>
      <c r="F33" s="15"/>
      <c r="G33" s="16"/>
    </row>
    <row r="34" spans="1:10" x14ac:dyDescent="0.25">
      <c r="A34" s="19" t="s">
        <v>30</v>
      </c>
      <c r="B34" s="15">
        <v>798.41</v>
      </c>
      <c r="C34" s="15">
        <v>9064</v>
      </c>
      <c r="D34" s="46">
        <f>B34/B38</f>
        <v>0.23726118908445784</v>
      </c>
      <c r="E34" s="46">
        <f>C34/C38</f>
        <v>0.24172149225152478</v>
      </c>
      <c r="F34" s="15"/>
      <c r="G34" s="16"/>
    </row>
    <row r="35" spans="1:10" x14ac:dyDescent="0.25">
      <c r="A35" s="19" t="s">
        <v>31</v>
      </c>
      <c r="B35" s="15">
        <v>251.08</v>
      </c>
      <c r="C35" s="15">
        <v>4230.5</v>
      </c>
      <c r="D35" s="20">
        <f>B35/B38</f>
        <v>7.4612716969133255E-2</v>
      </c>
      <c r="E35" s="20">
        <f>C35/C38</f>
        <v>0.11282025297551584</v>
      </c>
      <c r="F35" s="15"/>
      <c r="G35" s="16"/>
      <c r="J35" s="38"/>
    </row>
    <row r="36" spans="1:10" x14ac:dyDescent="0.25">
      <c r="A36" s="19" t="s">
        <v>32</v>
      </c>
      <c r="B36" s="15">
        <v>14.83</v>
      </c>
      <c r="C36" s="15">
        <v>132.9</v>
      </c>
      <c r="D36" s="20">
        <f>B36/B38</f>
        <v>4.4069881816641947E-3</v>
      </c>
      <c r="E36" s="20">
        <f>C36/C38</f>
        <v>3.5442173786658917E-3</v>
      </c>
      <c r="F36" s="15"/>
      <c r="G36" s="16"/>
    </row>
    <row r="37" spans="1:10" x14ac:dyDescent="0.25">
      <c r="A37" s="21" t="s">
        <v>33</v>
      </c>
      <c r="B37" s="25">
        <v>1367.13</v>
      </c>
      <c r="C37" s="22">
        <v>15334.2</v>
      </c>
      <c r="D37" s="23">
        <f>B37/B38</f>
        <v>0.406266065596667</v>
      </c>
      <c r="E37" s="23">
        <f>C37/C38</f>
        <v>0.4089370814743305</v>
      </c>
      <c r="F37" s="15"/>
      <c r="G37" s="16"/>
    </row>
    <row r="38" spans="1:10" x14ac:dyDescent="0.25">
      <c r="A38" s="21" t="s">
        <v>34</v>
      </c>
      <c r="B38" s="25">
        <v>3365.11</v>
      </c>
      <c r="C38" s="22">
        <v>37497.699999999997</v>
      </c>
      <c r="D38" s="23">
        <f>B38/B38</f>
        <v>1</v>
      </c>
      <c r="E38" s="23">
        <f>C38/C38</f>
        <v>1</v>
      </c>
      <c r="F38" s="15"/>
      <c r="G38" s="16"/>
    </row>
    <row r="39" spans="1:10" ht="15.75" thickBot="1" x14ac:dyDescent="0.3">
      <c r="A39" s="27"/>
      <c r="B39" s="28"/>
      <c r="C39" s="28"/>
      <c r="D39" s="28"/>
      <c r="E39" s="28"/>
      <c r="F39" s="28"/>
      <c r="G39" s="29"/>
      <c r="J39" s="38"/>
    </row>
    <row r="40" spans="1:10" ht="15.75" thickBot="1" x14ac:dyDescent="0.3">
      <c r="A40" s="30"/>
      <c r="B40" s="15"/>
      <c r="C40" s="15"/>
      <c r="D40" s="15"/>
      <c r="E40" s="15"/>
      <c r="F40" s="15"/>
      <c r="G40" s="15"/>
    </row>
    <row r="41" spans="1:10" x14ac:dyDescent="0.25">
      <c r="A41" s="10" t="s">
        <v>77</v>
      </c>
      <c r="B41" s="12"/>
      <c r="C41" s="12"/>
      <c r="D41" s="53" t="s">
        <v>35</v>
      </c>
      <c r="E41" s="53"/>
      <c r="F41" s="12"/>
      <c r="G41" s="13"/>
    </row>
    <row r="42" spans="1:10" x14ac:dyDescent="0.25">
      <c r="A42" s="31"/>
      <c r="B42" s="32" t="s">
        <v>71</v>
      </c>
      <c r="C42" s="32" t="s">
        <v>72</v>
      </c>
      <c r="D42" s="18" t="s">
        <v>36</v>
      </c>
      <c r="E42" s="18" t="s">
        <v>37</v>
      </c>
      <c r="F42" s="15"/>
      <c r="G42" s="16"/>
    </row>
    <row r="43" spans="1:10" x14ac:dyDescent="0.25">
      <c r="A43" s="14"/>
      <c r="B43" s="15"/>
      <c r="C43" s="15"/>
      <c r="D43" s="15"/>
      <c r="E43" s="15"/>
      <c r="F43" s="15"/>
      <c r="G43" s="16"/>
    </row>
    <row r="44" spans="1:10" x14ac:dyDescent="0.25">
      <c r="A44" s="14"/>
      <c r="B44" s="15" t="s">
        <v>38</v>
      </c>
      <c r="C44" s="15" t="s">
        <v>38</v>
      </c>
      <c r="D44" s="15" t="s">
        <v>38</v>
      </c>
      <c r="E44" s="15" t="s">
        <v>38</v>
      </c>
      <c r="F44" s="15"/>
      <c r="G44" s="16"/>
    </row>
    <row r="45" spans="1:10" x14ac:dyDescent="0.25">
      <c r="A45" s="14"/>
      <c r="B45" s="43" t="s">
        <v>119</v>
      </c>
      <c r="C45" s="43" t="s">
        <v>120</v>
      </c>
      <c r="D45" s="43" t="s">
        <v>119</v>
      </c>
      <c r="E45" s="43" t="s">
        <v>120</v>
      </c>
      <c r="F45" s="15"/>
      <c r="G45" s="16"/>
    </row>
    <row r="46" spans="1:10" x14ac:dyDescent="0.25">
      <c r="A46" s="33" t="s">
        <v>39</v>
      </c>
      <c r="B46" s="15"/>
      <c r="C46" s="15"/>
      <c r="D46" s="15"/>
      <c r="E46" s="15"/>
      <c r="F46" s="15"/>
      <c r="G46" s="16"/>
    </row>
    <row r="47" spans="1:10" x14ac:dyDescent="0.25">
      <c r="A47" s="21" t="s">
        <v>44</v>
      </c>
      <c r="B47" s="25">
        <v>4470.55</v>
      </c>
      <c r="C47" s="25">
        <v>56293.3</v>
      </c>
      <c r="D47" s="34">
        <f>B47/B47</f>
        <v>1</v>
      </c>
      <c r="E47" s="34">
        <f>C47/C47</f>
        <v>1</v>
      </c>
      <c r="F47" s="24"/>
      <c r="G47" s="16"/>
    </row>
    <row r="48" spans="1:10" x14ac:dyDescent="0.25">
      <c r="A48" s="14" t="s">
        <v>45</v>
      </c>
      <c r="B48" s="15">
        <v>33.35</v>
      </c>
      <c r="C48" s="15">
        <v>170.1</v>
      </c>
      <c r="D48" s="39">
        <f>B48/B47</f>
        <v>7.4599322231045399E-3</v>
      </c>
      <c r="E48" s="39">
        <f>C48/C47</f>
        <v>3.0216739825165693E-3</v>
      </c>
      <c r="F48" s="15"/>
      <c r="G48" s="16"/>
    </row>
    <row r="49" spans="1:7" x14ac:dyDescent="0.25">
      <c r="A49" s="33" t="s">
        <v>47</v>
      </c>
      <c r="B49" s="15"/>
      <c r="C49" s="15"/>
      <c r="D49" s="35"/>
      <c r="E49" s="35"/>
      <c r="F49" s="15"/>
      <c r="G49" s="16"/>
    </row>
    <row r="50" spans="1:7" x14ac:dyDescent="0.25">
      <c r="A50" s="14" t="s">
        <v>48</v>
      </c>
      <c r="B50" s="24">
        <v>2342.02</v>
      </c>
      <c r="C50" s="24">
        <v>34174.199999999997</v>
      </c>
      <c r="D50" s="39">
        <f>B50/B47</f>
        <v>0.52387737526702527</v>
      </c>
      <c r="E50" s="39">
        <f>C50/C47</f>
        <v>0.60707402124231469</v>
      </c>
      <c r="F50" s="15"/>
      <c r="G50" s="16"/>
    </row>
    <row r="51" spans="1:7" x14ac:dyDescent="0.25">
      <c r="A51" s="14" t="s">
        <v>49</v>
      </c>
      <c r="B51" s="15">
        <v>454.21</v>
      </c>
      <c r="C51" s="15">
        <v>365.4</v>
      </c>
      <c r="D51" s="39">
        <f>B51/B47</f>
        <v>0.10160047421458208</v>
      </c>
      <c r="E51" s="39">
        <f>C51/C47</f>
        <v>6.4910033698504076E-3</v>
      </c>
      <c r="F51" s="15"/>
      <c r="G51" s="16"/>
    </row>
    <row r="52" spans="1:7" x14ac:dyDescent="0.25">
      <c r="A52" s="14" t="s">
        <v>50</v>
      </c>
      <c r="B52" s="15">
        <v>-33.049999999999997</v>
      </c>
      <c r="C52" s="15">
        <v>-227.5</v>
      </c>
      <c r="D52" s="35">
        <f>B52/B47</f>
        <v>-7.3928263860151425E-3</v>
      </c>
      <c r="E52" s="35">
        <f>C52/C47</f>
        <v>-4.0413335157114608E-3</v>
      </c>
      <c r="F52" s="15"/>
      <c r="G52" s="16"/>
    </row>
    <row r="53" spans="1:7" x14ac:dyDescent="0.25">
      <c r="A53" s="14" t="s">
        <v>51</v>
      </c>
      <c r="B53" s="15">
        <v>586.79999999999995</v>
      </c>
      <c r="C53" s="15">
        <v>11067.8</v>
      </c>
      <c r="D53" s="39">
        <f>B53/B47</f>
        <v>0.13125901734685888</v>
      </c>
      <c r="E53" s="39">
        <f>C53/C47</f>
        <v>0.19660954323161015</v>
      </c>
      <c r="F53" s="15"/>
      <c r="G53" s="16"/>
    </row>
    <row r="54" spans="1:7" x14ac:dyDescent="0.25">
      <c r="A54" s="14" t="s">
        <v>52</v>
      </c>
      <c r="B54" s="15">
        <v>35.090000000000003</v>
      </c>
      <c r="C54" s="15">
        <v>410.8</v>
      </c>
      <c r="D54" s="35">
        <f>B54/B47</f>
        <v>7.8491460782230387E-3</v>
      </c>
      <c r="E54" s="35">
        <f>C54/C47</f>
        <v>7.2974936626561239E-3</v>
      </c>
      <c r="F54" s="15"/>
      <c r="G54" s="16"/>
    </row>
    <row r="55" spans="1:7" x14ac:dyDescent="0.25">
      <c r="A55" s="21" t="s">
        <v>53</v>
      </c>
      <c r="B55" s="22">
        <v>164.85</v>
      </c>
      <c r="C55" s="22">
        <v>1575.2</v>
      </c>
      <c r="D55" s="34">
        <f>B55/B47</f>
        <v>3.6874657480623185E-2</v>
      </c>
      <c r="E55" s="34">
        <f>C55/C47</f>
        <v>2.7982015621752499E-2</v>
      </c>
      <c r="F55" s="15"/>
      <c r="G55" s="16"/>
    </row>
    <row r="56" spans="1:7" x14ac:dyDescent="0.25">
      <c r="A56" s="14" t="s">
        <v>54</v>
      </c>
      <c r="B56" s="15">
        <v>586.75</v>
      </c>
      <c r="C56" s="15">
        <v>5790.8</v>
      </c>
      <c r="D56" s="35">
        <f>B56/B47</f>
        <v>0.1312478330406773</v>
      </c>
      <c r="E56" s="35">
        <f>C56/C47</f>
        <v>0.10286836977047002</v>
      </c>
      <c r="F56" s="15"/>
      <c r="G56" s="16"/>
    </row>
    <row r="57" spans="1:7" x14ac:dyDescent="0.25">
      <c r="A57" s="2" t="s">
        <v>55</v>
      </c>
      <c r="B57" s="3">
        <v>4136.67</v>
      </c>
      <c r="C57" s="3">
        <v>53156.7</v>
      </c>
      <c r="D57" s="9">
        <f>B57/B47</f>
        <v>0.9253156770419747</v>
      </c>
      <c r="E57" s="9">
        <f>C57/C47</f>
        <v>0.94428111338294241</v>
      </c>
      <c r="F57" s="24"/>
      <c r="G57" s="16"/>
    </row>
    <row r="58" spans="1:7" x14ac:dyDescent="0.25">
      <c r="A58" s="21" t="s">
        <v>56</v>
      </c>
      <c r="B58" s="22">
        <v>367.23</v>
      </c>
      <c r="C58" s="22">
        <v>3306.7</v>
      </c>
      <c r="D58" s="34">
        <f>B58/B47</f>
        <v>8.2144255181129833E-2</v>
      </c>
      <c r="E58" s="34">
        <f>C58/C47</f>
        <v>5.8740560599574013E-2</v>
      </c>
      <c r="F58" s="15"/>
      <c r="G58" s="16"/>
    </row>
    <row r="59" spans="1:7" x14ac:dyDescent="0.25">
      <c r="A59" s="14" t="s">
        <v>57</v>
      </c>
      <c r="B59" s="15">
        <v>38.24</v>
      </c>
      <c r="C59" s="15">
        <v>-177.7</v>
      </c>
      <c r="D59" s="35">
        <f>B59/B47</f>
        <v>8.5537573676616966E-3</v>
      </c>
      <c r="E59" s="35">
        <f>C59/C47</f>
        <v>-3.1566811680963807E-3</v>
      </c>
      <c r="F59" s="15"/>
      <c r="G59" s="16"/>
    </row>
    <row r="60" spans="1:7" x14ac:dyDescent="0.25">
      <c r="A60" s="21" t="s">
        <v>58</v>
      </c>
      <c r="B60" s="22">
        <v>405.47</v>
      </c>
      <c r="C60" s="22">
        <v>3129</v>
      </c>
      <c r="D60" s="34">
        <f>B60/B47</f>
        <v>9.0698012548791535E-2</v>
      </c>
      <c r="E60" s="34">
        <f>C60/C47</f>
        <v>5.5583879431477634E-2</v>
      </c>
      <c r="F60" s="15"/>
      <c r="G60" s="16"/>
    </row>
    <row r="61" spans="1:7" x14ac:dyDescent="0.25">
      <c r="A61" s="14" t="s">
        <v>59</v>
      </c>
      <c r="B61" s="15"/>
      <c r="C61" s="15"/>
      <c r="D61" s="35"/>
      <c r="E61" s="35"/>
      <c r="F61" s="15"/>
      <c r="G61" s="16"/>
    </row>
    <row r="62" spans="1:7" x14ac:dyDescent="0.25">
      <c r="A62" s="21" t="s">
        <v>60</v>
      </c>
      <c r="B62" s="22">
        <v>84.58</v>
      </c>
      <c r="C62" s="22">
        <v>1001.6</v>
      </c>
      <c r="D62" s="34">
        <f>B62/B47</f>
        <v>1.891937233673709E-2</v>
      </c>
      <c r="E62" s="34">
        <f>C62/C47</f>
        <v>1.7792525931149886E-2</v>
      </c>
      <c r="F62" s="15"/>
      <c r="G62" s="16"/>
    </row>
    <row r="63" spans="1:7" x14ac:dyDescent="0.25">
      <c r="A63" s="14" t="s">
        <v>61</v>
      </c>
      <c r="B63" s="15">
        <v>0</v>
      </c>
      <c r="C63" s="15">
        <v>0</v>
      </c>
      <c r="D63" s="35"/>
      <c r="E63" s="35"/>
      <c r="F63" s="15"/>
      <c r="G63" s="16"/>
    </row>
    <row r="64" spans="1:7" x14ac:dyDescent="0.25">
      <c r="A64" s="14" t="s">
        <v>62</v>
      </c>
      <c r="B64" s="15">
        <v>13.11</v>
      </c>
      <c r="C64" s="15">
        <v>5.6</v>
      </c>
      <c r="D64" s="35">
        <f>B64/B47</f>
        <v>2.9325250808066119E-3</v>
      </c>
      <c r="E64" s="35">
        <f>C64/C47</f>
        <v>9.9478978848282105E-5</v>
      </c>
      <c r="F64" s="15"/>
      <c r="G64" s="16"/>
    </row>
    <row r="65" spans="1:7" x14ac:dyDescent="0.25">
      <c r="A65" s="14" t="s">
        <v>63</v>
      </c>
      <c r="B65" s="15">
        <v>0</v>
      </c>
      <c r="C65" s="15">
        <v>0</v>
      </c>
      <c r="D65" s="35"/>
      <c r="E65" s="35"/>
      <c r="F65" s="15"/>
      <c r="G65" s="16"/>
    </row>
    <row r="66" spans="1:7" x14ac:dyDescent="0.25">
      <c r="A66" s="14" t="s">
        <v>64</v>
      </c>
      <c r="B66" s="15">
        <v>97.69</v>
      </c>
      <c r="C66" s="15">
        <v>1007.2</v>
      </c>
      <c r="D66" s="35">
        <f>B66/B47</f>
        <v>2.18518974175437E-2</v>
      </c>
      <c r="E66" s="35">
        <f>C66/C47</f>
        <v>1.789200490999817E-2</v>
      </c>
      <c r="F66" s="15"/>
      <c r="G66" s="16"/>
    </row>
    <row r="67" spans="1:7" x14ac:dyDescent="0.25">
      <c r="A67" s="21" t="s">
        <v>65</v>
      </c>
      <c r="B67" s="22">
        <v>307.77999999999997</v>
      </c>
      <c r="C67" s="22">
        <v>2121.8000000000002</v>
      </c>
      <c r="D67" s="34">
        <f>B67/B47</f>
        <v>6.8846115131247818E-2</v>
      </c>
      <c r="E67" s="34">
        <f>C67/C47</f>
        <v>3.7691874521479464E-2</v>
      </c>
      <c r="F67" s="15"/>
      <c r="G67" s="16"/>
    </row>
    <row r="68" spans="1:7" x14ac:dyDescent="0.25">
      <c r="A68" s="14" t="s">
        <v>66</v>
      </c>
      <c r="B68" s="15">
        <v>307.77999999999997</v>
      </c>
      <c r="C68" s="15">
        <v>2121.8000000000002</v>
      </c>
      <c r="D68" s="35">
        <f>B68/B47</f>
        <v>6.8846115131247818E-2</v>
      </c>
      <c r="E68" s="35">
        <f>C68/C47</f>
        <v>3.7691874521479464E-2</v>
      </c>
      <c r="F68" s="15"/>
      <c r="G68" s="16"/>
    </row>
    <row r="69" spans="1:7" x14ac:dyDescent="0.25">
      <c r="A69" s="21" t="s">
        <v>67</v>
      </c>
      <c r="B69" s="22">
        <v>307.77999999999997</v>
      </c>
      <c r="C69" s="22">
        <v>2121.8000000000002</v>
      </c>
      <c r="D69" s="34">
        <f>B69/B47</f>
        <v>6.8846115131247818E-2</v>
      </c>
      <c r="E69" s="34">
        <f>C69/C47</f>
        <v>3.7691874521479464E-2</v>
      </c>
      <c r="F69" s="15"/>
      <c r="G69" s="16"/>
    </row>
    <row r="70" spans="1:7" x14ac:dyDescent="0.25">
      <c r="A70" s="14" t="s">
        <v>68</v>
      </c>
      <c r="B70" s="15">
        <v>-20.67</v>
      </c>
      <c r="C70" s="15">
        <v>-662.9</v>
      </c>
      <c r="D70" s="35">
        <f>B70/B47</f>
        <v>-4.6235921754593954E-3</v>
      </c>
      <c r="E70" s="35">
        <f>C70/C47</f>
        <v>-1.1775824121165394E-2</v>
      </c>
      <c r="F70" s="15"/>
      <c r="G70" s="16"/>
    </row>
    <row r="71" spans="1:7" x14ac:dyDescent="0.25">
      <c r="A71" s="14" t="s">
        <v>69</v>
      </c>
      <c r="B71" s="15">
        <v>23.08</v>
      </c>
      <c r="C71" s="15">
        <v>138.1</v>
      </c>
      <c r="D71" s="35">
        <f>B71/B47</f>
        <v>5.1626757334108774E-3</v>
      </c>
      <c r="E71" s="35">
        <f>C71/C47</f>
        <v>2.4532226748121E-3</v>
      </c>
      <c r="F71" s="15"/>
      <c r="G71" s="16"/>
    </row>
    <row r="72" spans="1:7" x14ac:dyDescent="0.25">
      <c r="A72" s="21" t="s">
        <v>70</v>
      </c>
      <c r="B72" s="22">
        <v>310.19</v>
      </c>
      <c r="C72" s="22">
        <v>1597</v>
      </c>
      <c r="D72" s="34">
        <f>B72/B47</f>
        <v>6.9385198689199318E-2</v>
      </c>
      <c r="E72" s="34">
        <f>C72/C47</f>
        <v>2.836927307512617E-2</v>
      </c>
      <c r="F72" s="15"/>
      <c r="G72" s="16"/>
    </row>
    <row r="73" spans="1:7" x14ac:dyDescent="0.25">
      <c r="A73" s="14"/>
      <c r="B73" s="15"/>
      <c r="C73" s="15"/>
      <c r="D73" s="20"/>
      <c r="E73" s="15"/>
      <c r="F73" s="15"/>
      <c r="G73" s="16"/>
    </row>
    <row r="74" spans="1:7" x14ac:dyDescent="0.25">
      <c r="A74" s="33" t="s">
        <v>73</v>
      </c>
      <c r="B74" s="15"/>
      <c r="C74" s="15"/>
      <c r="D74" s="20"/>
      <c r="E74" s="15"/>
      <c r="F74" s="15"/>
      <c r="G74" s="16"/>
    </row>
    <row r="75" spans="1:7" x14ac:dyDescent="0.25">
      <c r="A75" s="21" t="s">
        <v>74</v>
      </c>
      <c r="B75" s="22">
        <v>19.010000000000002</v>
      </c>
      <c r="C75" s="22">
        <v>421</v>
      </c>
      <c r="D75" s="34">
        <f>B75/B47</f>
        <v>4.2522732102314035E-3</v>
      </c>
      <c r="E75" s="34">
        <f>C75/C47</f>
        <v>7.4786875169869232E-3</v>
      </c>
      <c r="F75" s="15"/>
      <c r="G75" s="16"/>
    </row>
    <row r="76" spans="1:7" x14ac:dyDescent="0.25">
      <c r="A76" s="14"/>
      <c r="B76" s="15"/>
      <c r="C76" s="15"/>
      <c r="D76" s="15"/>
      <c r="E76" s="15"/>
      <c r="F76" s="15"/>
      <c r="G76" s="16"/>
    </row>
    <row r="77" spans="1:7" ht="15.75" thickBot="1" x14ac:dyDescent="0.3">
      <c r="A77" s="36"/>
      <c r="B77" s="28"/>
      <c r="C77" s="28"/>
      <c r="D77" s="28"/>
      <c r="E77" s="28"/>
      <c r="F77" s="28"/>
      <c r="G77" s="29"/>
    </row>
  </sheetData>
  <mergeCells count="3">
    <mergeCell ref="C2:D2"/>
    <mergeCell ref="D41:E41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47"/>
  <sheetViews>
    <sheetView workbookViewId="0">
      <selection activeCell="F19" sqref="F19"/>
    </sheetView>
  </sheetViews>
  <sheetFormatPr defaultRowHeight="15" x14ac:dyDescent="0.25"/>
  <cols>
    <col min="1" max="1" width="35.42578125" bestFit="1" customWidth="1"/>
  </cols>
  <sheetData>
    <row r="1" spans="1:11" x14ac:dyDescent="0.25">
      <c r="A1" s="8" t="s">
        <v>149</v>
      </c>
      <c r="B1" s="49" t="s">
        <v>148</v>
      </c>
      <c r="C1" s="49" t="s">
        <v>148</v>
      </c>
      <c r="D1" s="49" t="s">
        <v>148</v>
      </c>
      <c r="E1" s="49" t="s">
        <v>148</v>
      </c>
      <c r="F1" s="49" t="s">
        <v>148</v>
      </c>
      <c r="G1" s="49" t="s">
        <v>148</v>
      </c>
    </row>
    <row r="2" spans="1:11" x14ac:dyDescent="0.25">
      <c r="A2" t="s">
        <v>150</v>
      </c>
      <c r="B2" s="42">
        <v>2018</v>
      </c>
      <c r="C2" s="42">
        <v>2017</v>
      </c>
      <c r="D2" s="42">
        <v>2016</v>
      </c>
      <c r="E2" s="42">
        <v>2018</v>
      </c>
      <c r="F2" s="42">
        <v>2017</v>
      </c>
      <c r="G2" s="42">
        <v>2016</v>
      </c>
    </row>
    <row r="3" spans="1:11" x14ac:dyDescent="0.25">
      <c r="B3" s="48" t="s">
        <v>38</v>
      </c>
      <c r="C3" s="48" t="s">
        <v>38</v>
      </c>
      <c r="D3" s="48" t="s">
        <v>38</v>
      </c>
      <c r="E3" s="48" t="s">
        <v>38</v>
      </c>
      <c r="F3" s="48" t="s">
        <v>38</v>
      </c>
      <c r="G3" s="48" t="s">
        <v>38</v>
      </c>
      <c r="H3" s="1"/>
    </row>
    <row r="4" spans="1:11" ht="21" x14ac:dyDescent="0.35">
      <c r="A4" s="52" t="s">
        <v>151</v>
      </c>
      <c r="J4" s="8" t="s">
        <v>153</v>
      </c>
    </row>
    <row r="5" spans="1:11" x14ac:dyDescent="0.25">
      <c r="A5" s="8" t="s">
        <v>133</v>
      </c>
      <c r="J5" t="s">
        <v>79</v>
      </c>
      <c r="K5" s="60" t="s">
        <v>162</v>
      </c>
    </row>
    <row r="6" spans="1:11" x14ac:dyDescent="0.25">
      <c r="A6" s="8" t="s">
        <v>134</v>
      </c>
      <c r="K6" t="s">
        <v>163</v>
      </c>
    </row>
    <row r="7" spans="1:11" x14ac:dyDescent="0.25">
      <c r="A7" s="1" t="s">
        <v>22</v>
      </c>
      <c r="B7" s="7">
        <v>17.41</v>
      </c>
      <c r="C7" s="7">
        <v>15.87</v>
      </c>
      <c r="D7" s="7">
        <v>15.87</v>
      </c>
      <c r="E7" s="5">
        <f>B7/D7</f>
        <v>1.0970384373030877</v>
      </c>
      <c r="F7" s="5">
        <f>C7/D7</f>
        <v>1</v>
      </c>
      <c r="G7" s="5">
        <f>D7/D7</f>
        <v>1</v>
      </c>
      <c r="K7" t="s">
        <v>164</v>
      </c>
    </row>
    <row r="8" spans="1:11" x14ac:dyDescent="0.25">
      <c r="A8" s="1" t="s">
        <v>18</v>
      </c>
      <c r="B8" s="7">
        <v>0</v>
      </c>
      <c r="C8" s="7">
        <v>0</v>
      </c>
      <c r="D8" s="7">
        <v>3.5</v>
      </c>
      <c r="E8" s="5">
        <f t="shared" ref="E8:E12" si="0">B8/D8</f>
        <v>0</v>
      </c>
      <c r="F8" s="5">
        <f t="shared" ref="F8:F12" si="1">C8/D8</f>
        <v>0</v>
      </c>
      <c r="G8" s="5">
        <f t="shared" ref="G8:G12" si="2">D8/D8</f>
        <v>1</v>
      </c>
      <c r="J8" t="s">
        <v>85</v>
      </c>
      <c r="K8" s="60" t="s">
        <v>166</v>
      </c>
    </row>
    <row r="9" spans="1:11" x14ac:dyDescent="0.25">
      <c r="A9" s="1" t="s">
        <v>19</v>
      </c>
      <c r="B9" s="7">
        <v>17.41</v>
      </c>
      <c r="C9" s="7">
        <v>15.87</v>
      </c>
      <c r="D9" s="7">
        <v>19.37</v>
      </c>
      <c r="E9" s="5">
        <f t="shared" si="0"/>
        <v>0.89881259679917391</v>
      </c>
      <c r="F9" s="5">
        <f t="shared" si="1"/>
        <v>0.81930820856995346</v>
      </c>
      <c r="G9" s="5">
        <f t="shared" si="2"/>
        <v>1</v>
      </c>
      <c r="K9" t="s">
        <v>165</v>
      </c>
    </row>
    <row r="10" spans="1:11" x14ac:dyDescent="0.25">
      <c r="A10" s="1" t="s">
        <v>20</v>
      </c>
      <c r="B10" s="44">
        <v>1374.28</v>
      </c>
      <c r="C10" s="7">
        <v>743.58</v>
      </c>
      <c r="D10" s="7">
        <v>452.34</v>
      </c>
      <c r="E10" s="5">
        <f t="shared" si="0"/>
        <v>3.03815713843569</v>
      </c>
      <c r="F10" s="5">
        <f t="shared" si="1"/>
        <v>1.6438519697572624</v>
      </c>
      <c r="G10" s="5">
        <f t="shared" si="2"/>
        <v>1</v>
      </c>
      <c r="K10" t="s">
        <v>167</v>
      </c>
    </row>
    <row r="11" spans="1:11" x14ac:dyDescent="0.25">
      <c r="A11" s="1" t="s">
        <v>21</v>
      </c>
      <c r="B11" s="44">
        <v>1374.28</v>
      </c>
      <c r="C11" s="7">
        <v>743.58</v>
      </c>
      <c r="D11" s="7">
        <v>452.34</v>
      </c>
      <c r="E11" s="5">
        <f t="shared" si="0"/>
        <v>3.03815713843569</v>
      </c>
      <c r="F11" s="5">
        <f t="shared" si="1"/>
        <v>1.6438519697572624</v>
      </c>
      <c r="G11" s="5">
        <f t="shared" si="2"/>
        <v>1</v>
      </c>
    </row>
    <row r="12" spans="1:11" x14ac:dyDescent="0.25">
      <c r="A12" s="1" t="s">
        <v>135</v>
      </c>
      <c r="B12" s="44">
        <v>1391.69</v>
      </c>
      <c r="C12" s="7">
        <v>759.45</v>
      </c>
      <c r="D12" s="7">
        <v>471.71</v>
      </c>
      <c r="E12" s="5">
        <f t="shared" si="0"/>
        <v>2.950308452227004</v>
      </c>
      <c r="F12" s="5">
        <f t="shared" si="1"/>
        <v>1.6099934281656103</v>
      </c>
      <c r="G12" s="5">
        <f t="shared" si="2"/>
        <v>1</v>
      </c>
      <c r="J12" t="s">
        <v>89</v>
      </c>
      <c r="K12" s="60" t="s">
        <v>169</v>
      </c>
    </row>
    <row r="13" spans="1:11" x14ac:dyDescent="0.25">
      <c r="A13" s="1" t="s">
        <v>136</v>
      </c>
      <c r="B13" s="7">
        <v>0</v>
      </c>
      <c r="C13" s="7">
        <v>300</v>
      </c>
      <c r="D13" s="7">
        <v>0</v>
      </c>
      <c r="E13" s="5"/>
      <c r="F13" s="5"/>
      <c r="G13" s="5"/>
      <c r="K13" t="s">
        <v>168</v>
      </c>
    </row>
    <row r="14" spans="1:11" x14ac:dyDescent="0.25">
      <c r="A14" s="1" t="s">
        <v>68</v>
      </c>
      <c r="B14" s="7">
        <v>211.01</v>
      </c>
      <c r="C14" s="7">
        <v>117.01</v>
      </c>
      <c r="D14" s="7">
        <v>109.61</v>
      </c>
      <c r="E14" s="5">
        <f t="shared" ref="E14" si="3">B14/D14</f>
        <v>1.9250980749931574</v>
      </c>
      <c r="F14" s="5">
        <f t="shared" ref="F14" si="4">C14/D14</f>
        <v>1.0675120883131102</v>
      </c>
      <c r="G14" s="5">
        <f t="shared" ref="G14" si="5">D14/D14</f>
        <v>1</v>
      </c>
    </row>
    <row r="15" spans="1:11" x14ac:dyDescent="0.25">
      <c r="A15" s="8" t="s">
        <v>137</v>
      </c>
      <c r="J15" t="s">
        <v>96</v>
      </c>
      <c r="K15" s="60" t="s">
        <v>10</v>
      </c>
    </row>
    <row r="16" spans="1:11" x14ac:dyDescent="0.25">
      <c r="A16" s="1" t="s">
        <v>25</v>
      </c>
      <c r="B16" s="7">
        <v>240.04</v>
      </c>
      <c r="C16" s="7">
        <v>177.28</v>
      </c>
      <c r="D16" s="7">
        <v>169.01</v>
      </c>
      <c r="E16" s="5">
        <f t="shared" ref="E16:E19" si="6">B16/D16</f>
        <v>1.4202709898822554</v>
      </c>
      <c r="F16" s="5">
        <f t="shared" ref="F16:F19" si="7">C16/D16</f>
        <v>1.0489320158570499</v>
      </c>
      <c r="G16" s="5">
        <f t="shared" ref="G16:G19" si="8">D16/D16</f>
        <v>1</v>
      </c>
      <c r="K16" t="s">
        <v>170</v>
      </c>
    </row>
    <row r="17" spans="1:11" x14ac:dyDescent="0.25">
      <c r="A17" s="1" t="s">
        <v>26</v>
      </c>
      <c r="B17" s="7">
        <v>51.46</v>
      </c>
      <c r="C17" s="7">
        <v>53.5</v>
      </c>
      <c r="D17" s="7">
        <v>9.09</v>
      </c>
      <c r="E17" s="50">
        <f t="shared" si="6"/>
        <v>5.6611661166116614</v>
      </c>
      <c r="F17" s="50">
        <f t="shared" si="7"/>
        <v>5.8855885588558854</v>
      </c>
      <c r="G17" s="5">
        <f t="shared" si="8"/>
        <v>1</v>
      </c>
    </row>
    <row r="18" spans="1:11" x14ac:dyDescent="0.25">
      <c r="A18" s="1" t="s">
        <v>27</v>
      </c>
      <c r="B18" s="7">
        <v>103.78</v>
      </c>
      <c r="C18" s="7">
        <v>58.95</v>
      </c>
      <c r="D18" s="7">
        <v>33.6</v>
      </c>
      <c r="E18" s="50">
        <f t="shared" si="6"/>
        <v>3.0886904761904761</v>
      </c>
      <c r="F18" s="50">
        <f t="shared" si="7"/>
        <v>1.7544642857142858</v>
      </c>
      <c r="G18" s="5">
        <f t="shared" si="8"/>
        <v>1</v>
      </c>
      <c r="J18" t="s">
        <v>97</v>
      </c>
      <c r="K18" s="60" t="s">
        <v>16</v>
      </c>
    </row>
    <row r="19" spans="1:11" x14ac:dyDescent="0.25">
      <c r="A19" s="1" t="s">
        <v>28</v>
      </c>
      <c r="B19" s="7">
        <v>395.28</v>
      </c>
      <c r="C19" s="7">
        <v>289.73</v>
      </c>
      <c r="D19" s="7">
        <v>211.71</v>
      </c>
      <c r="E19" s="5">
        <f t="shared" si="6"/>
        <v>1.8670823296018135</v>
      </c>
      <c r="F19" s="5">
        <f t="shared" si="7"/>
        <v>1.3685229795474942</v>
      </c>
      <c r="G19" s="5">
        <f t="shared" si="8"/>
        <v>1</v>
      </c>
      <c r="K19" t="s">
        <v>171</v>
      </c>
    </row>
    <row r="20" spans="1:11" x14ac:dyDescent="0.25">
      <c r="A20" s="8" t="s">
        <v>138</v>
      </c>
    </row>
    <row r="21" spans="1:11" x14ac:dyDescent="0.25">
      <c r="A21" s="1" t="s">
        <v>29</v>
      </c>
      <c r="B21" s="7">
        <v>302.81</v>
      </c>
      <c r="C21" s="7">
        <v>261.2</v>
      </c>
      <c r="D21" s="7">
        <v>184.06</v>
      </c>
      <c r="E21" s="5">
        <f t="shared" ref="E21:E26" si="9">B21/D21</f>
        <v>1.6451700532435076</v>
      </c>
      <c r="F21" s="5">
        <f t="shared" ref="F21:F26" si="10">C21/D21</f>
        <v>1.4191024665869825</v>
      </c>
      <c r="G21" s="5">
        <f t="shared" ref="G21:G26" si="11">D21/D21</f>
        <v>1</v>
      </c>
      <c r="J21" s="8" t="s">
        <v>172</v>
      </c>
    </row>
    <row r="22" spans="1:11" x14ac:dyDescent="0.25">
      <c r="A22" s="1" t="s">
        <v>30</v>
      </c>
      <c r="B22" s="7">
        <v>798.41</v>
      </c>
      <c r="C22" s="7">
        <v>486.37</v>
      </c>
      <c r="D22" s="7">
        <v>321.45</v>
      </c>
      <c r="E22" s="5">
        <f t="shared" si="9"/>
        <v>2.4837766371130812</v>
      </c>
      <c r="F22" s="5">
        <f t="shared" si="10"/>
        <v>1.5130502410950382</v>
      </c>
      <c r="G22" s="5">
        <f t="shared" si="11"/>
        <v>1</v>
      </c>
    </row>
    <row r="23" spans="1:11" x14ac:dyDescent="0.25">
      <c r="A23" s="1" t="s">
        <v>31</v>
      </c>
      <c r="B23" s="7">
        <v>251.08</v>
      </c>
      <c r="C23" s="7">
        <v>174.65</v>
      </c>
      <c r="D23" s="7">
        <v>169.45</v>
      </c>
      <c r="E23" s="5">
        <f t="shared" si="9"/>
        <v>1.481735025081145</v>
      </c>
      <c r="F23" s="5">
        <f t="shared" si="10"/>
        <v>1.0306875184420183</v>
      </c>
      <c r="G23" s="5">
        <f t="shared" si="11"/>
        <v>1</v>
      </c>
    </row>
    <row r="24" spans="1:11" x14ac:dyDescent="0.25">
      <c r="A24" s="1" t="s">
        <v>32</v>
      </c>
      <c r="B24" s="7">
        <v>14.83</v>
      </c>
      <c r="C24" s="7">
        <v>9.23</v>
      </c>
      <c r="D24" s="7">
        <v>18.87</v>
      </c>
      <c r="E24" s="5">
        <f t="shared" si="9"/>
        <v>0.78590355060943295</v>
      </c>
      <c r="F24" s="5">
        <f t="shared" si="10"/>
        <v>0.48913619501854794</v>
      </c>
      <c r="G24" s="5">
        <f t="shared" si="11"/>
        <v>1</v>
      </c>
    </row>
    <row r="25" spans="1:11" x14ac:dyDescent="0.25">
      <c r="A25" s="1" t="s">
        <v>33</v>
      </c>
      <c r="B25" s="44">
        <v>1367.13</v>
      </c>
      <c r="C25" s="7">
        <v>931.45</v>
      </c>
      <c r="D25" s="7">
        <v>693.83</v>
      </c>
      <c r="E25" s="5">
        <f t="shared" si="9"/>
        <v>1.9704106193159707</v>
      </c>
      <c r="F25" s="5">
        <f t="shared" si="10"/>
        <v>1.3424758226078435</v>
      </c>
      <c r="G25" s="5">
        <f t="shared" si="11"/>
        <v>1</v>
      </c>
    </row>
    <row r="26" spans="1:11" x14ac:dyDescent="0.25">
      <c r="A26" s="2" t="s">
        <v>139</v>
      </c>
      <c r="B26" s="3">
        <v>3365.11</v>
      </c>
      <c r="C26" s="3">
        <v>2397.64</v>
      </c>
      <c r="D26" s="3">
        <v>1486.85</v>
      </c>
      <c r="E26" s="5">
        <f t="shared" si="9"/>
        <v>2.2632478057638634</v>
      </c>
      <c r="F26" s="5">
        <f t="shared" si="10"/>
        <v>1.6125634731143021</v>
      </c>
      <c r="G26" s="5">
        <f t="shared" si="11"/>
        <v>1</v>
      </c>
    </row>
    <row r="27" spans="1:11" x14ac:dyDescent="0.25">
      <c r="A27" s="8" t="s">
        <v>140</v>
      </c>
    </row>
    <row r="28" spans="1:11" x14ac:dyDescent="0.25">
      <c r="A28" s="8" t="s">
        <v>141</v>
      </c>
    </row>
    <row r="29" spans="1:11" x14ac:dyDescent="0.25">
      <c r="A29" s="1" t="s">
        <v>9</v>
      </c>
      <c r="B29" s="44">
        <v>1199.3900000000001</v>
      </c>
      <c r="C29" s="7">
        <v>847.47</v>
      </c>
      <c r="D29" s="7">
        <v>558.32000000000005</v>
      </c>
      <c r="E29" s="5">
        <f t="shared" ref="E29:E38" si="12">B29/D29</f>
        <v>2.1482124946267374</v>
      </c>
      <c r="F29" s="5">
        <f t="shared" ref="F29:F38" si="13">C29/D29</f>
        <v>1.5178929646081099</v>
      </c>
      <c r="G29" s="5">
        <f t="shared" ref="G29:G38" si="14">D29/D29</f>
        <v>1</v>
      </c>
    </row>
    <row r="30" spans="1:11" x14ac:dyDescent="0.25">
      <c r="A30" s="1" t="s">
        <v>10</v>
      </c>
      <c r="B30" s="7">
        <v>39.32</v>
      </c>
      <c r="C30" s="7">
        <v>28.36</v>
      </c>
      <c r="D30" s="7">
        <v>8.09</v>
      </c>
      <c r="E30" s="50">
        <f t="shared" si="12"/>
        <v>4.860321384425216</v>
      </c>
      <c r="F30" s="50">
        <f t="shared" si="13"/>
        <v>3.5055624227441284</v>
      </c>
      <c r="G30" s="5">
        <f t="shared" si="14"/>
        <v>1</v>
      </c>
    </row>
    <row r="31" spans="1:11" x14ac:dyDescent="0.25">
      <c r="A31" s="1" t="s">
        <v>11</v>
      </c>
      <c r="B31" s="7">
        <v>192.11</v>
      </c>
      <c r="C31" s="7">
        <v>116.8</v>
      </c>
      <c r="D31" s="7">
        <v>129.77000000000001</v>
      </c>
      <c r="E31" s="5">
        <f t="shared" si="12"/>
        <v>1.4803883794405486</v>
      </c>
      <c r="F31" s="5">
        <f t="shared" si="13"/>
        <v>0.90005394158896501</v>
      </c>
      <c r="G31" s="5">
        <f t="shared" si="14"/>
        <v>1</v>
      </c>
    </row>
    <row r="32" spans="1:11" x14ac:dyDescent="0.25">
      <c r="A32" s="1" t="s">
        <v>12</v>
      </c>
      <c r="B32" s="7">
        <v>18.68</v>
      </c>
      <c r="C32" s="7">
        <v>0.15</v>
      </c>
      <c r="D32" s="7">
        <v>0.34</v>
      </c>
      <c r="E32" s="5">
        <f t="shared" si="12"/>
        <v>54.941176470588232</v>
      </c>
      <c r="F32" s="5">
        <f t="shared" si="13"/>
        <v>0.44117647058823523</v>
      </c>
      <c r="G32" s="5">
        <f t="shared" si="14"/>
        <v>1</v>
      </c>
    </row>
    <row r="33" spans="1:7" x14ac:dyDescent="0.25">
      <c r="A33" s="1" t="s">
        <v>1</v>
      </c>
      <c r="B33" s="44">
        <v>1449.5</v>
      </c>
      <c r="C33" s="7">
        <v>992.78</v>
      </c>
      <c r="D33" s="7">
        <v>696.51</v>
      </c>
      <c r="E33" s="5">
        <f t="shared" si="12"/>
        <v>2.0810900058864914</v>
      </c>
      <c r="F33" s="5">
        <f t="shared" si="13"/>
        <v>1.4253635985125841</v>
      </c>
      <c r="G33" s="5">
        <f t="shared" si="14"/>
        <v>1</v>
      </c>
    </row>
    <row r="34" spans="1:7" x14ac:dyDescent="0.25">
      <c r="A34" s="1" t="s">
        <v>13</v>
      </c>
      <c r="B34" s="7">
        <v>155.22999999999999</v>
      </c>
      <c r="C34" s="7">
        <v>111.12</v>
      </c>
      <c r="D34" s="7">
        <v>43.62</v>
      </c>
      <c r="E34" s="5">
        <f t="shared" si="12"/>
        <v>3.5586886749197615</v>
      </c>
      <c r="F34" s="5">
        <f t="shared" si="13"/>
        <v>2.5474552957359013</v>
      </c>
      <c r="G34" s="5">
        <f t="shared" si="14"/>
        <v>1</v>
      </c>
    </row>
    <row r="35" spans="1:7" x14ac:dyDescent="0.25">
      <c r="A35" s="1" t="s">
        <v>14</v>
      </c>
      <c r="B35" s="7">
        <v>18.61</v>
      </c>
      <c r="C35" s="7">
        <v>29.64</v>
      </c>
      <c r="D35" s="7">
        <v>7.18</v>
      </c>
      <c r="E35" s="5">
        <f t="shared" si="12"/>
        <v>2.5919220055710306</v>
      </c>
      <c r="F35" s="5">
        <f t="shared" si="13"/>
        <v>4.1281337047353759</v>
      </c>
      <c r="G35" s="5">
        <f t="shared" si="14"/>
        <v>1</v>
      </c>
    </row>
    <row r="36" spans="1:7" x14ac:dyDescent="0.25">
      <c r="A36" s="1" t="s">
        <v>15</v>
      </c>
      <c r="B36" s="7">
        <v>14.49</v>
      </c>
      <c r="C36" s="7">
        <v>10.37</v>
      </c>
      <c r="D36" s="7">
        <v>25.14</v>
      </c>
      <c r="E36" s="5">
        <f t="shared" si="12"/>
        <v>0.57637231503579955</v>
      </c>
      <c r="F36" s="5">
        <f t="shared" si="13"/>
        <v>0.41249005568814634</v>
      </c>
      <c r="G36" s="5">
        <f t="shared" si="14"/>
        <v>1</v>
      </c>
    </row>
    <row r="37" spans="1:7" x14ac:dyDescent="0.25">
      <c r="A37" s="1" t="s">
        <v>16</v>
      </c>
      <c r="B37" s="7">
        <v>88.4</v>
      </c>
      <c r="C37" s="7">
        <v>43.01</v>
      </c>
      <c r="D37" s="7">
        <v>8</v>
      </c>
      <c r="E37" s="50">
        <f t="shared" si="12"/>
        <v>11.05</v>
      </c>
      <c r="F37" s="50">
        <f t="shared" si="13"/>
        <v>5.3762499999999998</v>
      </c>
      <c r="G37" s="5">
        <f t="shared" si="14"/>
        <v>1</v>
      </c>
    </row>
    <row r="38" spans="1:7" x14ac:dyDescent="0.25">
      <c r="A38" s="1" t="s">
        <v>17</v>
      </c>
      <c r="B38" s="44">
        <v>1838.02</v>
      </c>
      <c r="C38" s="44">
        <v>1195.96</v>
      </c>
      <c r="D38" s="7">
        <v>786.79</v>
      </c>
      <c r="E38" s="5">
        <f t="shared" si="12"/>
        <v>2.336099848752526</v>
      </c>
      <c r="F38" s="5">
        <f t="shared" si="13"/>
        <v>1.5200498226972892</v>
      </c>
      <c r="G38" s="5">
        <f t="shared" si="14"/>
        <v>1</v>
      </c>
    </row>
    <row r="39" spans="1:7" x14ac:dyDescent="0.25">
      <c r="A39" s="8" t="s">
        <v>142</v>
      </c>
    </row>
    <row r="40" spans="1:7" x14ac:dyDescent="0.25">
      <c r="A40" s="1" t="s">
        <v>143</v>
      </c>
      <c r="B40" s="7">
        <v>0</v>
      </c>
      <c r="C40" s="7">
        <v>0</v>
      </c>
      <c r="D40" s="7">
        <v>0</v>
      </c>
      <c r="E40" s="5"/>
      <c r="F40" s="5"/>
      <c r="G40" s="5"/>
    </row>
    <row r="41" spans="1:7" x14ac:dyDescent="0.25">
      <c r="A41" s="1" t="s">
        <v>0</v>
      </c>
      <c r="B41" s="7">
        <v>417.52</v>
      </c>
      <c r="C41" s="7">
        <v>237.56</v>
      </c>
      <c r="D41" s="7">
        <v>183.84</v>
      </c>
      <c r="E41" s="5">
        <f t="shared" ref="E41:E47" si="15">B41/D41</f>
        <v>2.2711053089643167</v>
      </c>
      <c r="F41" s="5">
        <f t="shared" ref="F41:F47" si="16">C41/D41</f>
        <v>1.2922106179286337</v>
      </c>
      <c r="G41" s="5">
        <f t="shared" ref="G41:G47" si="17">D41/D41</f>
        <v>1</v>
      </c>
    </row>
    <row r="42" spans="1:7" x14ac:dyDescent="0.25">
      <c r="A42" s="1" t="s">
        <v>144</v>
      </c>
      <c r="B42" s="7">
        <v>789.73</v>
      </c>
      <c r="C42" s="7">
        <v>499.55</v>
      </c>
      <c r="D42" s="7">
        <v>363.91</v>
      </c>
      <c r="E42" s="5">
        <f t="shared" si="15"/>
        <v>2.1701244813278007</v>
      </c>
      <c r="F42" s="5">
        <f t="shared" si="16"/>
        <v>1.3727295210354207</v>
      </c>
      <c r="G42" s="5">
        <f t="shared" si="17"/>
        <v>1</v>
      </c>
    </row>
    <row r="43" spans="1:7" x14ac:dyDescent="0.25">
      <c r="A43" s="1" t="s">
        <v>145</v>
      </c>
      <c r="B43" s="7">
        <v>159.47</v>
      </c>
      <c r="C43" s="7">
        <v>374.16</v>
      </c>
      <c r="D43" s="7">
        <v>56.66</v>
      </c>
      <c r="E43" s="5">
        <f t="shared" si="15"/>
        <v>2.8145075891281328</v>
      </c>
      <c r="F43" s="5">
        <f t="shared" si="16"/>
        <v>6.6036004235792456</v>
      </c>
      <c r="G43" s="5">
        <f t="shared" si="17"/>
        <v>1</v>
      </c>
    </row>
    <row r="44" spans="1:7" x14ac:dyDescent="0.25">
      <c r="A44" s="1" t="s">
        <v>146</v>
      </c>
      <c r="B44" s="7">
        <v>1.59</v>
      </c>
      <c r="C44" s="7">
        <v>0.62</v>
      </c>
      <c r="D44" s="7">
        <v>87.28</v>
      </c>
      <c r="E44" s="5">
        <f t="shared" si="15"/>
        <v>1.8217231897341889E-2</v>
      </c>
      <c r="F44" s="5">
        <f t="shared" si="16"/>
        <v>7.1035747021081577E-3</v>
      </c>
      <c r="G44" s="5">
        <f t="shared" si="17"/>
        <v>1</v>
      </c>
    </row>
    <row r="45" spans="1:7" x14ac:dyDescent="0.25">
      <c r="A45" s="1" t="s">
        <v>147</v>
      </c>
      <c r="B45" s="7">
        <v>158.78</v>
      </c>
      <c r="C45" s="7">
        <v>89.79</v>
      </c>
      <c r="D45" s="7">
        <v>8.3699999999999992</v>
      </c>
      <c r="E45" s="50">
        <f t="shared" si="15"/>
        <v>18.970131421744327</v>
      </c>
      <c r="F45" s="50">
        <f t="shared" si="16"/>
        <v>10.727598566308245</v>
      </c>
      <c r="G45" s="5">
        <f t="shared" si="17"/>
        <v>1</v>
      </c>
    </row>
    <row r="46" spans="1:7" x14ac:dyDescent="0.25">
      <c r="A46" s="1" t="s">
        <v>8</v>
      </c>
      <c r="B46" s="44">
        <v>1527.09</v>
      </c>
      <c r="C46" s="44">
        <v>1201.68</v>
      </c>
      <c r="D46" s="7">
        <v>700.06</v>
      </c>
      <c r="E46" s="5">
        <f t="shared" si="15"/>
        <v>2.1813701682712909</v>
      </c>
      <c r="F46" s="5">
        <f t="shared" si="16"/>
        <v>1.7165385824072226</v>
      </c>
      <c r="G46" s="5">
        <f t="shared" si="17"/>
        <v>1</v>
      </c>
    </row>
    <row r="47" spans="1:7" x14ac:dyDescent="0.25">
      <c r="A47" s="2" t="s">
        <v>2</v>
      </c>
      <c r="B47" s="3">
        <v>3365.11</v>
      </c>
      <c r="C47" s="3">
        <v>2397.64</v>
      </c>
      <c r="D47" s="3">
        <v>1486.85</v>
      </c>
      <c r="E47" s="5">
        <f t="shared" si="15"/>
        <v>2.2632478057638634</v>
      </c>
      <c r="F47" s="5">
        <f t="shared" si="16"/>
        <v>1.6125634731143021</v>
      </c>
      <c r="G47" s="5">
        <f t="shared" si="17"/>
        <v>1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3"/>
  <sheetViews>
    <sheetView workbookViewId="0">
      <selection activeCell="H1" sqref="H1"/>
    </sheetView>
  </sheetViews>
  <sheetFormatPr defaultRowHeight="15" x14ac:dyDescent="0.25"/>
  <cols>
    <col min="1" max="1" width="55.28515625" bestFit="1" customWidth="1"/>
    <col min="8" max="8" width="58" customWidth="1"/>
  </cols>
  <sheetData>
    <row r="1" spans="1:8" ht="18.75" x14ac:dyDescent="0.3">
      <c r="A1" s="51" t="s">
        <v>152</v>
      </c>
      <c r="B1" s="42" t="s">
        <v>148</v>
      </c>
      <c r="C1" s="42" t="s">
        <v>148</v>
      </c>
      <c r="D1" s="42" t="s">
        <v>148</v>
      </c>
      <c r="E1" s="42" t="s">
        <v>148</v>
      </c>
      <c r="F1" s="42" t="s">
        <v>148</v>
      </c>
      <c r="G1" s="42" t="s">
        <v>148</v>
      </c>
      <c r="H1" s="62" t="s">
        <v>173</v>
      </c>
    </row>
    <row r="2" spans="1:8" x14ac:dyDescent="0.25">
      <c r="A2" s="8" t="s">
        <v>39</v>
      </c>
      <c r="B2" s="42" t="s">
        <v>179</v>
      </c>
      <c r="C2" s="42" t="s">
        <v>180</v>
      </c>
      <c r="D2" s="42" t="s">
        <v>181</v>
      </c>
      <c r="E2" s="42" t="s">
        <v>179</v>
      </c>
      <c r="F2" s="42" t="s">
        <v>180</v>
      </c>
      <c r="G2" s="42" t="s">
        <v>181</v>
      </c>
    </row>
    <row r="3" spans="1:8" x14ac:dyDescent="0.25">
      <c r="A3" s="1" t="s">
        <v>40</v>
      </c>
      <c r="B3" s="44">
        <v>4515.2299999999996</v>
      </c>
      <c r="C3" s="44">
        <v>3640.36</v>
      </c>
      <c r="D3" s="44">
        <v>2692.79</v>
      </c>
      <c r="E3" s="5">
        <f>B3/D3</f>
        <v>1.6767850445077408</v>
      </c>
      <c r="F3" s="5">
        <f>C3/D3</f>
        <v>1.3518915325740217</v>
      </c>
      <c r="G3" s="61">
        <f>D3/D3</f>
        <v>1</v>
      </c>
      <c r="H3" s="8" t="s">
        <v>174</v>
      </c>
    </row>
    <row r="4" spans="1:8" x14ac:dyDescent="0.25">
      <c r="A4" s="1" t="s">
        <v>41</v>
      </c>
      <c r="B4" s="7">
        <v>77.73</v>
      </c>
      <c r="C4" s="7">
        <v>279.10000000000002</v>
      </c>
      <c r="D4" s="7">
        <v>186.64</v>
      </c>
      <c r="E4" s="5">
        <f t="shared" ref="E4:E9" si="0">B4/D4</f>
        <v>0.41647021003000434</v>
      </c>
      <c r="F4" s="5">
        <f t="shared" ref="F4:F9" si="1">C4/D4</f>
        <v>1.4953921988855554</v>
      </c>
      <c r="G4" s="61">
        <f t="shared" ref="G4:G9" si="2">D4/D4</f>
        <v>1</v>
      </c>
    </row>
    <row r="5" spans="1:8" x14ac:dyDescent="0.25">
      <c r="A5" s="1" t="s">
        <v>42</v>
      </c>
      <c r="B5" s="44">
        <v>4437.5</v>
      </c>
      <c r="C5" s="44">
        <v>3361.26</v>
      </c>
      <c r="D5" s="44">
        <v>2506.15</v>
      </c>
      <c r="E5" s="5">
        <f t="shared" si="0"/>
        <v>1.7706442152305328</v>
      </c>
      <c r="F5" s="5">
        <f t="shared" si="1"/>
        <v>1.3412046365939789</v>
      </c>
      <c r="G5" s="61">
        <f t="shared" si="2"/>
        <v>1</v>
      </c>
    </row>
    <row r="6" spans="1:8" x14ac:dyDescent="0.25">
      <c r="A6" s="1" t="s">
        <v>43</v>
      </c>
      <c r="B6" s="7">
        <v>33.049999999999997</v>
      </c>
      <c r="C6" s="7">
        <v>24.99</v>
      </c>
      <c r="D6" s="7">
        <v>21.18</v>
      </c>
      <c r="E6" s="5">
        <f t="shared" si="0"/>
        <v>1.5604343720491027</v>
      </c>
      <c r="F6" s="5">
        <f t="shared" si="1"/>
        <v>1.1798866855524079</v>
      </c>
      <c r="G6" s="61">
        <f t="shared" si="2"/>
        <v>1</v>
      </c>
    </row>
    <row r="7" spans="1:8" x14ac:dyDescent="0.25">
      <c r="A7" s="1" t="s">
        <v>44</v>
      </c>
      <c r="B7" s="44">
        <v>4470.55</v>
      </c>
      <c r="C7" s="44">
        <v>3386.25</v>
      </c>
      <c r="D7" s="44">
        <v>2527.33</v>
      </c>
      <c r="E7" s="5">
        <f t="shared" si="0"/>
        <v>1.7688825756826376</v>
      </c>
      <c r="F7" s="5">
        <f t="shared" si="1"/>
        <v>1.3398527299561198</v>
      </c>
      <c r="G7" s="61">
        <f t="shared" si="2"/>
        <v>1</v>
      </c>
    </row>
    <row r="8" spans="1:8" x14ac:dyDescent="0.25">
      <c r="A8" s="1" t="s">
        <v>45</v>
      </c>
      <c r="B8" s="7">
        <v>33.35</v>
      </c>
      <c r="C8" s="7">
        <v>13.82</v>
      </c>
      <c r="D8" s="7">
        <v>13.97</v>
      </c>
      <c r="E8" s="5">
        <f t="shared" si="0"/>
        <v>2.3872584108804582</v>
      </c>
      <c r="F8" s="5">
        <f t="shared" si="1"/>
        <v>0.9892627057981388</v>
      </c>
      <c r="G8" s="61">
        <f t="shared" si="2"/>
        <v>1</v>
      </c>
      <c r="H8" s="8" t="s">
        <v>175</v>
      </c>
    </row>
    <row r="9" spans="1:8" x14ac:dyDescent="0.25">
      <c r="A9" s="1" t="s">
        <v>46</v>
      </c>
      <c r="B9" s="44">
        <v>4503.8999999999996</v>
      </c>
      <c r="C9" s="44">
        <v>3400.07</v>
      </c>
      <c r="D9" s="44">
        <v>2541.31</v>
      </c>
      <c r="E9" s="5">
        <f t="shared" si="0"/>
        <v>1.7722749290720139</v>
      </c>
      <c r="F9" s="5">
        <f t="shared" si="1"/>
        <v>1.3379202065076674</v>
      </c>
      <c r="G9" s="61">
        <f t="shared" si="2"/>
        <v>1</v>
      </c>
      <c r="H9" s="8" t="s">
        <v>176</v>
      </c>
    </row>
    <row r="10" spans="1:8" x14ac:dyDescent="0.25">
      <c r="A10" s="8" t="s">
        <v>47</v>
      </c>
    </row>
    <row r="11" spans="1:8" x14ac:dyDescent="0.25">
      <c r="A11" s="1" t="s">
        <v>48</v>
      </c>
      <c r="B11" s="44">
        <v>2342.02</v>
      </c>
      <c r="C11" s="44">
        <v>1846.96</v>
      </c>
      <c r="D11" s="44">
        <v>1378.8</v>
      </c>
      <c r="E11" s="5">
        <f t="shared" ref="E11:E21" si="3">B11/D11</f>
        <v>1.6985929794023789</v>
      </c>
      <c r="F11" s="5">
        <f t="shared" ref="F11:F21" si="4">C11/D11</f>
        <v>1.3395416304032493</v>
      </c>
      <c r="G11" s="61">
        <f t="shared" ref="G11:G21" si="5">D11/D11</f>
        <v>1</v>
      </c>
      <c r="H11" s="8" t="s">
        <v>177</v>
      </c>
    </row>
    <row r="12" spans="1:8" x14ac:dyDescent="0.25">
      <c r="A12" s="1" t="s">
        <v>49</v>
      </c>
      <c r="B12" s="7">
        <v>454.21</v>
      </c>
      <c r="C12" s="7">
        <v>275.95999999999998</v>
      </c>
      <c r="D12" s="7">
        <v>248.63</v>
      </c>
      <c r="E12" s="5">
        <f t="shared" si="3"/>
        <v>1.8268511442706028</v>
      </c>
      <c r="F12" s="5">
        <f t="shared" si="4"/>
        <v>1.1099223746128786</v>
      </c>
      <c r="G12" s="61">
        <f t="shared" si="5"/>
        <v>1</v>
      </c>
    </row>
    <row r="13" spans="1:8" x14ac:dyDescent="0.25">
      <c r="A13" s="1" t="s">
        <v>50</v>
      </c>
      <c r="B13" s="7">
        <v>-33.049999999999997</v>
      </c>
      <c r="C13" s="7">
        <v>-6.52</v>
      </c>
      <c r="D13" s="7">
        <v>-17.649999999999999</v>
      </c>
      <c r="E13" s="5">
        <f t="shared" si="3"/>
        <v>1.8725212464589236</v>
      </c>
      <c r="F13" s="5">
        <f t="shared" si="4"/>
        <v>0.36940509915014164</v>
      </c>
      <c r="G13" s="61">
        <f t="shared" si="5"/>
        <v>1</v>
      </c>
    </row>
    <row r="14" spans="1:8" x14ac:dyDescent="0.25">
      <c r="A14" s="1" t="s">
        <v>51</v>
      </c>
      <c r="B14" s="7">
        <v>586.79999999999995</v>
      </c>
      <c r="C14" s="7">
        <v>451.45</v>
      </c>
      <c r="D14" s="7">
        <v>326.33999999999997</v>
      </c>
      <c r="E14" s="5">
        <f t="shared" si="3"/>
        <v>1.7981246552675123</v>
      </c>
      <c r="F14" s="5">
        <f t="shared" si="4"/>
        <v>1.3833731690874549</v>
      </c>
      <c r="G14" s="61">
        <f t="shared" si="5"/>
        <v>1</v>
      </c>
    </row>
    <row r="15" spans="1:8" x14ac:dyDescent="0.25">
      <c r="A15" s="1" t="s">
        <v>52</v>
      </c>
      <c r="B15" s="7">
        <v>35.090000000000003</v>
      </c>
      <c r="C15" s="7">
        <v>39.75</v>
      </c>
      <c r="D15" s="7">
        <v>25.68</v>
      </c>
      <c r="E15" s="5">
        <f t="shared" si="3"/>
        <v>1.3664330218068537</v>
      </c>
      <c r="F15" s="5">
        <f t="shared" si="4"/>
        <v>1.5478971962616823</v>
      </c>
      <c r="G15" s="61">
        <f t="shared" si="5"/>
        <v>1</v>
      </c>
    </row>
    <row r="16" spans="1:8" x14ac:dyDescent="0.25">
      <c r="A16" s="1" t="s">
        <v>53</v>
      </c>
      <c r="B16" s="7">
        <v>164.85</v>
      </c>
      <c r="C16" s="7">
        <v>136.16999999999999</v>
      </c>
      <c r="D16" s="7">
        <v>92.62</v>
      </c>
      <c r="E16" s="5">
        <f t="shared" si="3"/>
        <v>1.7798531634636146</v>
      </c>
      <c r="F16" s="5">
        <f t="shared" si="4"/>
        <v>1.4702008205571149</v>
      </c>
      <c r="G16" s="61">
        <f t="shared" si="5"/>
        <v>1</v>
      </c>
    </row>
    <row r="17" spans="1:8" x14ac:dyDescent="0.25">
      <c r="A17" s="1" t="s">
        <v>54</v>
      </c>
      <c r="B17" s="7">
        <v>586.75</v>
      </c>
      <c r="C17" s="7">
        <v>444.41</v>
      </c>
      <c r="D17" s="7">
        <v>353.39</v>
      </c>
      <c r="E17" s="5">
        <f t="shared" si="3"/>
        <v>1.6603469254930814</v>
      </c>
      <c r="F17" s="5">
        <f t="shared" si="4"/>
        <v>1.2575624663968987</v>
      </c>
      <c r="G17" s="61">
        <f t="shared" si="5"/>
        <v>1</v>
      </c>
    </row>
    <row r="18" spans="1:8" x14ac:dyDescent="0.25">
      <c r="A18" s="1" t="s">
        <v>55</v>
      </c>
      <c r="B18" s="44">
        <v>4136.67</v>
      </c>
      <c r="C18" s="44">
        <v>3188.18</v>
      </c>
      <c r="D18" s="44">
        <v>2407.8000000000002</v>
      </c>
      <c r="E18" s="5">
        <f t="shared" si="3"/>
        <v>1.7180289060553202</v>
      </c>
      <c r="F18" s="5">
        <f t="shared" si="4"/>
        <v>1.3241049921089789</v>
      </c>
      <c r="G18" s="61">
        <f t="shared" si="5"/>
        <v>1</v>
      </c>
    </row>
    <row r="19" spans="1:8" x14ac:dyDescent="0.25">
      <c r="A19" s="1" t="s">
        <v>56</v>
      </c>
      <c r="B19" s="7">
        <v>367.23</v>
      </c>
      <c r="C19" s="7">
        <v>211.89</v>
      </c>
      <c r="D19" s="7">
        <v>133.51</v>
      </c>
      <c r="E19" s="5">
        <f t="shared" si="3"/>
        <v>2.7505804808628569</v>
      </c>
      <c r="F19" s="5">
        <f t="shared" si="4"/>
        <v>1.5870721294285073</v>
      </c>
      <c r="G19" s="61">
        <f t="shared" si="5"/>
        <v>1</v>
      </c>
    </row>
    <row r="20" spans="1:8" x14ac:dyDescent="0.25">
      <c r="A20" s="1" t="s">
        <v>57</v>
      </c>
      <c r="B20" s="7">
        <v>38.24</v>
      </c>
      <c r="C20" s="7">
        <v>0</v>
      </c>
      <c r="D20" s="7">
        <v>5.2</v>
      </c>
      <c r="E20" s="5">
        <f t="shared" si="3"/>
        <v>7.3538461538461544</v>
      </c>
      <c r="F20" s="5">
        <f t="shared" si="4"/>
        <v>0</v>
      </c>
      <c r="G20" s="61">
        <f t="shared" si="5"/>
        <v>1</v>
      </c>
    </row>
    <row r="21" spans="1:8" x14ac:dyDescent="0.25">
      <c r="A21" s="8" t="s">
        <v>58</v>
      </c>
      <c r="B21" s="7">
        <v>405.47</v>
      </c>
      <c r="C21" s="7">
        <v>211.89</v>
      </c>
      <c r="D21" s="7">
        <v>138.71</v>
      </c>
      <c r="E21" s="5">
        <f t="shared" si="3"/>
        <v>2.9231490159325211</v>
      </c>
      <c r="F21" s="5">
        <f t="shared" si="4"/>
        <v>1.5275755172662386</v>
      </c>
      <c r="G21" s="61">
        <f t="shared" si="5"/>
        <v>1</v>
      </c>
      <c r="H21" s="8" t="s">
        <v>178</v>
      </c>
    </row>
    <row r="22" spans="1:8" x14ac:dyDescent="0.25">
      <c r="A22" s="1" t="s">
        <v>59</v>
      </c>
      <c r="E22" s="4"/>
      <c r="F22" s="4"/>
      <c r="G22" s="4"/>
    </row>
    <row r="23" spans="1:8" x14ac:dyDescent="0.25">
      <c r="A23" s="1" t="s">
        <v>60</v>
      </c>
      <c r="B23" s="7">
        <v>84.58</v>
      </c>
      <c r="C23" s="7">
        <v>49.63</v>
      </c>
      <c r="D23" s="7">
        <v>28.14</v>
      </c>
      <c r="E23" s="5">
        <f t="shared" ref="E23" si="6">B23/D23</f>
        <v>3.0056858564321249</v>
      </c>
      <c r="F23" s="5">
        <f t="shared" ref="F23" si="7">C23/D23</f>
        <v>1.763681592039801</v>
      </c>
      <c r="G23" s="61">
        <f t="shared" ref="G23" si="8">D23/D23</f>
        <v>1</v>
      </c>
    </row>
    <row r="24" spans="1:8" x14ac:dyDescent="0.25">
      <c r="A24" s="1" t="s">
        <v>61</v>
      </c>
      <c r="B24" s="7">
        <v>0</v>
      </c>
      <c r="C24" s="7">
        <v>0</v>
      </c>
      <c r="D24" s="7">
        <v>-0.75</v>
      </c>
      <c r="E24" s="5"/>
      <c r="F24" s="5"/>
      <c r="G24" s="61"/>
    </row>
    <row r="25" spans="1:8" x14ac:dyDescent="0.25">
      <c r="A25" s="1" t="s">
        <v>62</v>
      </c>
      <c r="B25" s="7">
        <v>13.11</v>
      </c>
      <c r="C25" s="7">
        <v>-3.16</v>
      </c>
      <c r="D25" s="7">
        <v>-1.1499999999999999</v>
      </c>
      <c r="E25" s="5">
        <f t="shared" ref="E25:E33" si="9">B25/D25</f>
        <v>-11.4</v>
      </c>
      <c r="F25" s="5">
        <f t="shared" ref="F25:F33" si="10">C25/D25</f>
        <v>2.7478260869565219</v>
      </c>
      <c r="G25" s="61">
        <f t="shared" ref="G25:G33" si="11">D25/D25</f>
        <v>1</v>
      </c>
    </row>
    <row r="26" spans="1:8" x14ac:dyDescent="0.25">
      <c r="A26" s="1" t="s">
        <v>63</v>
      </c>
      <c r="B26" s="7"/>
      <c r="C26" s="7"/>
      <c r="D26" s="7"/>
      <c r="E26" s="5"/>
      <c r="F26" s="5"/>
      <c r="G26" s="61"/>
    </row>
    <row r="27" spans="1:8" x14ac:dyDescent="0.25">
      <c r="A27" s="1" t="s">
        <v>64</v>
      </c>
      <c r="B27" s="7">
        <v>97.69</v>
      </c>
      <c r="C27" s="7">
        <v>46.47</v>
      </c>
      <c r="D27" s="7">
        <v>27.75</v>
      </c>
      <c r="E27" s="5">
        <f t="shared" si="9"/>
        <v>3.5203603603603604</v>
      </c>
      <c r="F27" s="5">
        <f t="shared" si="10"/>
        <v>1.6745945945945946</v>
      </c>
      <c r="G27" s="61">
        <f t="shared" si="11"/>
        <v>1</v>
      </c>
    </row>
    <row r="28" spans="1:8" x14ac:dyDescent="0.25">
      <c r="A28" s="1" t="s">
        <v>65</v>
      </c>
      <c r="B28" s="7">
        <v>307.77999999999997</v>
      </c>
      <c r="C28" s="7">
        <v>165.42</v>
      </c>
      <c r="D28" s="7">
        <v>110.96</v>
      </c>
      <c r="E28" s="5">
        <f t="shared" si="9"/>
        <v>2.7737923576063443</v>
      </c>
      <c r="F28" s="5">
        <f t="shared" si="10"/>
        <v>1.4908074981975485</v>
      </c>
      <c r="G28" s="61">
        <f t="shared" si="11"/>
        <v>1</v>
      </c>
    </row>
    <row r="29" spans="1:8" x14ac:dyDescent="0.25">
      <c r="A29" s="1" t="s">
        <v>66</v>
      </c>
      <c r="B29" s="7">
        <v>307.77999999999997</v>
      </c>
      <c r="C29" s="7">
        <v>165.42</v>
      </c>
      <c r="D29" s="7">
        <v>110.96</v>
      </c>
      <c r="E29" s="5">
        <f t="shared" si="9"/>
        <v>2.7737923576063443</v>
      </c>
      <c r="F29" s="5">
        <f t="shared" si="10"/>
        <v>1.4908074981975485</v>
      </c>
      <c r="G29" s="61">
        <f t="shared" si="11"/>
        <v>1</v>
      </c>
    </row>
    <row r="30" spans="1:8" x14ac:dyDescent="0.25">
      <c r="A30" s="8" t="s">
        <v>67</v>
      </c>
      <c r="B30" s="7">
        <v>307.77999999999997</v>
      </c>
      <c r="C30" s="7">
        <v>165.42</v>
      </c>
      <c r="D30" s="7">
        <v>110.96</v>
      </c>
      <c r="E30" s="5">
        <f t="shared" si="9"/>
        <v>2.7737923576063443</v>
      </c>
      <c r="F30" s="5">
        <f t="shared" si="10"/>
        <v>1.4908074981975485</v>
      </c>
      <c r="G30" s="61">
        <f t="shared" si="11"/>
        <v>1</v>
      </c>
    </row>
    <row r="31" spans="1:8" x14ac:dyDescent="0.25">
      <c r="A31" s="1" t="s">
        <v>68</v>
      </c>
      <c r="B31" s="7">
        <v>-20.67</v>
      </c>
      <c r="C31" s="7">
        <v>-19.98</v>
      </c>
      <c r="D31" s="7">
        <v>-11.49</v>
      </c>
      <c r="E31" s="5">
        <f t="shared" si="9"/>
        <v>1.7989556135770237</v>
      </c>
      <c r="F31" s="5">
        <f t="shared" si="10"/>
        <v>1.7389033942558747</v>
      </c>
      <c r="G31" s="61">
        <f t="shared" si="11"/>
        <v>1</v>
      </c>
    </row>
    <row r="32" spans="1:8" x14ac:dyDescent="0.25">
      <c r="A32" s="1" t="s">
        <v>69</v>
      </c>
      <c r="B32" s="7">
        <v>23.08</v>
      </c>
      <c r="C32" s="7">
        <v>19.73</v>
      </c>
      <c r="D32" s="7">
        <v>11.67</v>
      </c>
      <c r="E32" s="5">
        <f t="shared" si="9"/>
        <v>1.9777206512425021</v>
      </c>
      <c r="F32" s="5">
        <f t="shared" si="10"/>
        <v>1.6906598114824336</v>
      </c>
      <c r="G32" s="61">
        <f t="shared" si="11"/>
        <v>1</v>
      </c>
    </row>
    <row r="33" spans="1:7" x14ac:dyDescent="0.25">
      <c r="A33" s="8" t="s">
        <v>70</v>
      </c>
      <c r="B33" s="7">
        <v>310.19</v>
      </c>
      <c r="C33" s="7">
        <v>165.17</v>
      </c>
      <c r="D33" s="7">
        <v>111.13</v>
      </c>
      <c r="E33" s="5">
        <f t="shared" si="9"/>
        <v>2.7912354899667058</v>
      </c>
      <c r="F33" s="5">
        <f t="shared" si="10"/>
        <v>1.4862773328534149</v>
      </c>
      <c r="G33" s="61">
        <f t="shared" si="11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Linking_BS_Income_statement</vt:lpstr>
      <vt:lpstr>Minda_2018_2017</vt:lpstr>
      <vt:lpstr>Minda_2018_Competitor</vt:lpstr>
      <vt:lpstr>Minda Index Based Statement_1</vt:lpstr>
      <vt:lpstr>Minda Indext Based Statement_2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Sameer Mahabaleshwarkar</dc:creator>
  <cp:lastModifiedBy>Sameer Mahabaleshwarkar</cp:lastModifiedBy>
  <dcterms:created xsi:type="dcterms:W3CDTF">2018-08-31T19:24:09Z</dcterms:created>
  <dcterms:modified xsi:type="dcterms:W3CDTF">2018-08-31T23:33:14Z</dcterms:modified>
</cp:coreProperties>
</file>