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ice Dream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</author>
    <author>ramkumar.kakani</author>
  </authors>
  <commentList>
    <comment ref="C15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if 1 then answer would be good, if 0 then answer would be bad or even can't say.</t>
        </r>
      </text>
    </comment>
    <comment ref="D15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if 1 then answer would be good, if 0 then answer would be bad or even can't say.</t>
        </r>
      </text>
    </comment>
    <comment ref="C2" authorId="1">
      <text>
        <r>
          <rPr>
            <b/>
            <sz val="8"/>
            <rFont val="Tahoma"/>
            <family val="0"/>
          </rPr>
          <t>ramkumar.kakani:</t>
        </r>
        <r>
          <rPr>
            <sz val="8"/>
            <rFont val="Tahoma"/>
            <family val="0"/>
          </rPr>
          <t xml:space="preserve">
type the date of birth if it is a odd roll number</t>
        </r>
      </text>
    </comment>
    <comment ref="D2" authorId="1">
      <text>
        <r>
          <rPr>
            <b/>
            <sz val="8"/>
            <rFont val="Tahoma"/>
            <family val="0"/>
          </rPr>
          <t>ramkumar.kakani:</t>
        </r>
        <r>
          <rPr>
            <sz val="8"/>
            <rFont val="Tahoma"/>
            <family val="0"/>
          </rPr>
          <t xml:space="preserve">
type the date of birth if the roll number is even</t>
        </r>
      </text>
    </comment>
  </commentList>
</comments>
</file>

<file path=xl/sharedStrings.xml><?xml version="1.0" encoding="utf-8"?>
<sst xmlns="http://schemas.openxmlformats.org/spreadsheetml/2006/main" count="92" uniqueCount="71">
  <si>
    <t>Depreciation Expense</t>
  </si>
  <si>
    <t>Interest Expense</t>
  </si>
  <si>
    <t>Profit Before Tax</t>
  </si>
  <si>
    <t>Profit After Tax</t>
  </si>
  <si>
    <t>ODD Roll Number</t>
  </si>
  <si>
    <t xml:space="preserve"> EVEN Roll Number</t>
  </si>
  <si>
    <t>Queston No.</t>
  </si>
  <si>
    <t>Date of Birth</t>
  </si>
  <si>
    <t>Corporate Income Tax</t>
  </si>
  <si>
    <t>Networth</t>
  </si>
  <si>
    <t>Cash Balance</t>
  </si>
  <si>
    <t>Funds from Operations</t>
  </si>
  <si>
    <t>Cash from Investing Activities</t>
  </si>
  <si>
    <t>Cash from Financing Activities</t>
  </si>
  <si>
    <t>Other Assets</t>
  </si>
  <si>
    <t>Financial Health</t>
  </si>
  <si>
    <t>Net Current Assets</t>
  </si>
  <si>
    <t>Current Liabilities</t>
  </si>
  <si>
    <t>f</t>
  </si>
  <si>
    <t>g</t>
  </si>
  <si>
    <t>h</t>
  </si>
  <si>
    <t>i</t>
  </si>
  <si>
    <t>j</t>
  </si>
  <si>
    <t>D O B</t>
  </si>
  <si>
    <t>Capital</t>
  </si>
  <si>
    <t>Cash</t>
  </si>
  <si>
    <t>Trading and P &amp; L a/c</t>
  </si>
  <si>
    <t>K</t>
  </si>
  <si>
    <t>M/C</t>
  </si>
  <si>
    <t>Purchases</t>
  </si>
  <si>
    <t>Sales</t>
  </si>
  <si>
    <t>Loan</t>
  </si>
  <si>
    <t>Exp</t>
  </si>
  <si>
    <t>G/P</t>
  </si>
  <si>
    <t>C/S</t>
  </si>
  <si>
    <t>Drs.</t>
  </si>
  <si>
    <t>Creditors</t>
  </si>
  <si>
    <t>B/Debts</t>
  </si>
  <si>
    <t>Closing Bal.</t>
  </si>
  <si>
    <t>Expenses</t>
  </si>
  <si>
    <t>Depriciation</t>
  </si>
  <si>
    <t>PBT</t>
  </si>
  <si>
    <t>Fringe Tax</t>
  </si>
  <si>
    <t>B/D</t>
  </si>
  <si>
    <t>Corporate I. Tax</t>
  </si>
  <si>
    <t>Cl/ Bal</t>
  </si>
  <si>
    <t>PAT</t>
  </si>
  <si>
    <t>Crs.</t>
  </si>
  <si>
    <t>Balance Sheet</t>
  </si>
  <si>
    <t>Assets</t>
  </si>
  <si>
    <t>Rs.</t>
  </si>
  <si>
    <t>Liabilities</t>
  </si>
  <si>
    <t>R. Earnings</t>
  </si>
  <si>
    <t>Provisions</t>
  </si>
  <si>
    <t>Fringe</t>
  </si>
  <si>
    <t>Provision</t>
  </si>
  <si>
    <t>To Cash</t>
  </si>
  <si>
    <t>Depreciation</t>
  </si>
  <si>
    <t>Question No.</t>
  </si>
  <si>
    <t>Item</t>
  </si>
  <si>
    <t>Cash &amp; Bank Balance</t>
  </si>
  <si>
    <t>a</t>
  </si>
  <si>
    <t>b</t>
  </si>
  <si>
    <t>Retained Earnings</t>
  </si>
  <si>
    <t xml:space="preserve">c </t>
  </si>
  <si>
    <t>Total Assets</t>
  </si>
  <si>
    <t>d</t>
  </si>
  <si>
    <t>Gross Profit</t>
  </si>
  <si>
    <t>e</t>
  </si>
  <si>
    <t>Current Liabilities and Provisions</t>
  </si>
  <si>
    <t>Answer (in crores)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</si>
</sst>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INR]\ #,##0_);[Red]\([$INR]\ #,##0\)"/>
    <numFmt numFmtId="169" formatCode="[$INR]\ #,##0"/>
    <numFmt numFmtId="170" formatCode="[$INR]\ #,##0.00_);[Red]\([$INR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34" borderId="21" xfId="0" applyFont="1" applyFill="1" applyBorder="1" applyAlignment="1">
      <alignment horizontal="center"/>
    </xf>
    <xf numFmtId="0" fontId="25" fillId="34" borderId="22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35" borderId="17" xfId="0" applyFont="1" applyFill="1" applyBorder="1" applyAlignment="1">
      <alignment/>
    </xf>
    <xf numFmtId="0" fontId="25" fillId="34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23" fillId="0" borderId="34" xfId="0" applyFont="1" applyFill="1" applyBorder="1" applyAlignment="1">
      <alignment/>
    </xf>
    <xf numFmtId="0" fontId="26" fillId="35" borderId="34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0" fontId="25" fillId="35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0" fontId="23" fillId="35" borderId="36" xfId="0" applyFont="1" applyFill="1" applyBorder="1" applyAlignment="1">
      <alignment/>
    </xf>
    <xf numFmtId="0" fontId="26" fillId="35" borderId="37" xfId="0" applyFont="1" applyFill="1" applyBorder="1" applyAlignment="1">
      <alignment/>
    </xf>
    <xf numFmtId="0" fontId="25" fillId="34" borderId="15" xfId="0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17.140625" style="0" customWidth="1"/>
    <col min="2" max="2" width="41.8515625" style="0" customWidth="1"/>
    <col min="3" max="3" width="25.00390625" style="0" customWidth="1"/>
    <col min="4" max="4" width="26.00390625" style="0" customWidth="1"/>
  </cols>
  <sheetData>
    <row r="1" spans="1:4" ht="12.75">
      <c r="A1" s="1"/>
      <c r="B1" s="2"/>
      <c r="C1" s="3" t="s">
        <v>4</v>
      </c>
      <c r="D1" s="4" t="s">
        <v>5</v>
      </c>
    </row>
    <row r="2" spans="1:4" s="9" customFormat="1" ht="18.75" thickBot="1">
      <c r="A2" s="5" t="s">
        <v>6</v>
      </c>
      <c r="B2" s="6" t="s">
        <v>7</v>
      </c>
      <c r="C2" s="7">
        <v>1012000</v>
      </c>
      <c r="D2" s="8">
        <v>1012000</v>
      </c>
    </row>
    <row r="3" spans="1:4" ht="15" customHeight="1" hidden="1">
      <c r="A3" s="10"/>
      <c r="B3" s="11" t="s">
        <v>0</v>
      </c>
      <c r="C3" s="12">
        <f>0.2*C2</f>
        <v>202400</v>
      </c>
      <c r="D3" s="13">
        <f>0.1818182*D2</f>
        <v>184000.0184</v>
      </c>
    </row>
    <row r="4" spans="1:4" ht="16.5" customHeight="1" hidden="1" thickBot="1">
      <c r="A4" s="10"/>
      <c r="B4" s="11" t="s">
        <v>1</v>
      </c>
      <c r="C4" s="12">
        <f>0.2*C2</f>
        <v>202400</v>
      </c>
      <c r="D4" s="13">
        <f>0.2*D2</f>
        <v>202400</v>
      </c>
    </row>
    <row r="5" spans="1:4" ht="15" customHeight="1" hidden="1">
      <c r="A5" s="14"/>
      <c r="B5" s="11" t="s">
        <v>2</v>
      </c>
      <c r="C5" s="12">
        <f>16300000-0.9*C2</f>
        <v>15389200</v>
      </c>
      <c r="D5" s="13">
        <f>16300000-0.8818182*D2</f>
        <v>15407599.9816</v>
      </c>
    </row>
    <row r="6" spans="1:4" s="17" customFormat="1" ht="18">
      <c r="A6" s="15" t="s">
        <v>18</v>
      </c>
      <c r="B6" s="16" t="s">
        <v>8</v>
      </c>
      <c r="C6" s="56">
        <f>IF(C5&gt;0,0.4*C5,0)</f>
        <v>6155680</v>
      </c>
      <c r="D6" s="57">
        <f>IF(D5&gt;0,0.4*D5,0)</f>
        <v>6163039.99264</v>
      </c>
    </row>
    <row r="7" spans="1:4" ht="16.5" customHeight="1" hidden="1" thickBot="1">
      <c r="A7" s="18"/>
      <c r="B7" s="19" t="s">
        <v>3</v>
      </c>
      <c r="C7" s="58">
        <f>C5-C6</f>
        <v>9233520</v>
      </c>
      <c r="D7" s="59">
        <f>D5-D6</f>
        <v>9244559.98896</v>
      </c>
    </row>
    <row r="8" spans="1:4" s="17" customFormat="1" ht="18">
      <c r="A8" s="15" t="s">
        <v>19</v>
      </c>
      <c r="B8" s="16" t="s">
        <v>9</v>
      </c>
      <c r="C8" s="56">
        <f>(C7-200000)+(2*C2)</f>
        <v>11057520</v>
      </c>
      <c r="D8" s="57">
        <f>(D7-200000)+(2*D2)</f>
        <v>11068559.98896</v>
      </c>
    </row>
    <row r="9" spans="1:4" s="17" customFormat="1" ht="18">
      <c r="A9" s="15" t="s">
        <v>20</v>
      </c>
      <c r="B9" s="16" t="s">
        <v>10</v>
      </c>
      <c r="C9" s="56">
        <f>15600000+(1.5*C2)</f>
        <v>17118000</v>
      </c>
      <c r="D9" s="57">
        <f>15600000+(1.5*D2)</f>
        <v>17118000</v>
      </c>
    </row>
    <row r="10" spans="1:4" s="17" customFormat="1" ht="18.75" customHeight="1" hidden="1" thickBot="1">
      <c r="A10" s="15">
        <v>4</v>
      </c>
      <c r="B10" s="16" t="s">
        <v>11</v>
      </c>
      <c r="C10" s="56">
        <f>C7+C3</f>
        <v>9435920</v>
      </c>
      <c r="D10" s="57">
        <f>D7+D3</f>
        <v>9428560.00736</v>
      </c>
    </row>
    <row r="11" spans="1:4" s="17" customFormat="1" ht="18.75" customHeight="1" hidden="1" thickBot="1">
      <c r="A11" s="15">
        <v>5</v>
      </c>
      <c r="B11" s="16" t="s">
        <v>12</v>
      </c>
      <c r="C11" s="56">
        <f>-C2</f>
        <v>-1012000</v>
      </c>
      <c r="D11" s="57">
        <f>-D2</f>
        <v>-1012000</v>
      </c>
    </row>
    <row r="12" spans="1:4" s="17" customFormat="1" ht="18.75" customHeight="1" hidden="1" thickBot="1">
      <c r="A12" s="15">
        <v>6</v>
      </c>
      <c r="B12" s="16" t="s">
        <v>13</v>
      </c>
      <c r="C12" s="56">
        <f>4*C2-200000</f>
        <v>3848000</v>
      </c>
      <c r="D12" s="57">
        <f>4*D2-200000</f>
        <v>3848000</v>
      </c>
    </row>
    <row r="13" spans="1:4" s="17" customFormat="1" ht="18">
      <c r="A13" s="15" t="s">
        <v>21</v>
      </c>
      <c r="B13" s="16" t="s">
        <v>16</v>
      </c>
      <c r="C13" s="56">
        <f>(16100000+(1.5*C2)-C6-C4)</f>
        <v>11259920</v>
      </c>
      <c r="D13" s="57">
        <f>(16100000+(1.5*D2)-D6-D4)</f>
        <v>11252560.00736</v>
      </c>
    </row>
    <row r="14" spans="1:4" s="17" customFormat="1" ht="18" customHeight="1" hidden="1">
      <c r="A14" s="15">
        <v>8</v>
      </c>
      <c r="B14" s="16" t="s">
        <v>14</v>
      </c>
      <c r="C14" s="56">
        <v>0</v>
      </c>
      <c r="D14" s="57">
        <v>0</v>
      </c>
    </row>
    <row r="15" spans="1:4" s="17" customFormat="1" ht="18.75" customHeight="1" hidden="1" thickBot="1">
      <c r="A15" s="20">
        <v>9</v>
      </c>
      <c r="B15" s="21" t="s">
        <v>15</v>
      </c>
      <c r="C15" s="60">
        <f>IF(C7&gt;100000,1,0)</f>
        <v>1</v>
      </c>
      <c r="D15" s="61">
        <f>IF(D7&gt;100000,1,0)</f>
        <v>1</v>
      </c>
    </row>
    <row r="16" spans="1:4" s="17" customFormat="1" ht="18.75" thickBot="1">
      <c r="A16" s="20" t="s">
        <v>22</v>
      </c>
      <c r="B16" s="21" t="s">
        <v>17</v>
      </c>
      <c r="C16" s="60">
        <f>(C6+C4)</f>
        <v>6358080</v>
      </c>
      <c r="D16" s="61">
        <f>(D6+D4)</f>
        <v>6365439.99264</v>
      </c>
    </row>
    <row r="18" spans="1:9" ht="15.75" thickBot="1">
      <c r="A18" s="22" t="s">
        <v>23</v>
      </c>
      <c r="B18" s="22">
        <v>3112</v>
      </c>
      <c r="C18" s="22"/>
      <c r="D18" s="22"/>
      <c r="E18" s="22"/>
      <c r="F18" s="22"/>
      <c r="G18" s="22"/>
      <c r="H18" s="22"/>
      <c r="I18" s="22"/>
    </row>
    <row r="19" spans="1:9" ht="18.75" thickBot="1">
      <c r="A19" s="23" t="s">
        <v>24</v>
      </c>
      <c r="B19" s="23">
        <f>B18+1</f>
        <v>3113</v>
      </c>
      <c r="C19" s="24"/>
      <c r="D19" s="24"/>
      <c r="E19" s="24"/>
      <c r="F19" s="24"/>
      <c r="G19" s="24"/>
      <c r="H19" s="24"/>
      <c r="I19" s="24"/>
    </row>
    <row r="20" spans="1:9" ht="18.75" thickBot="1">
      <c r="A20" s="5" t="s">
        <v>58</v>
      </c>
      <c r="B20" s="6" t="s">
        <v>59</v>
      </c>
      <c r="C20" s="7" t="s">
        <v>70</v>
      </c>
      <c r="D20" s="22"/>
      <c r="E20" s="22"/>
      <c r="F20" s="22"/>
      <c r="G20" s="22"/>
      <c r="H20" s="22"/>
      <c r="I20" s="22"/>
    </row>
    <row r="21" spans="1:9" ht="18">
      <c r="A21" s="16" t="s">
        <v>61</v>
      </c>
      <c r="B21" s="16" t="s">
        <v>60</v>
      </c>
      <c r="C21" s="55">
        <f>G48</f>
        <v>6927</v>
      </c>
      <c r="D21" s="22"/>
      <c r="E21" s="22"/>
      <c r="F21" s="22"/>
      <c r="G21" s="22"/>
      <c r="H21" s="22"/>
      <c r="I21" s="22"/>
    </row>
    <row r="22" spans="1:9" ht="18">
      <c r="A22" s="16" t="s">
        <v>62</v>
      </c>
      <c r="B22" s="16" t="s">
        <v>63</v>
      </c>
      <c r="C22" s="55">
        <f>I46</f>
        <v>92.55999999999999</v>
      </c>
      <c r="D22" s="22"/>
      <c r="E22" s="22"/>
      <c r="F22" s="22"/>
      <c r="G22" s="22"/>
      <c r="H22" s="22"/>
      <c r="I22" s="22"/>
    </row>
    <row r="23" spans="1:9" ht="18">
      <c r="A23" s="16" t="s">
        <v>64</v>
      </c>
      <c r="B23" s="16" t="s">
        <v>65</v>
      </c>
      <c r="C23" s="55">
        <f>G50</f>
        <v>9508.4</v>
      </c>
      <c r="D23" s="22"/>
      <c r="E23" s="22"/>
      <c r="F23" s="22"/>
      <c r="G23" s="22"/>
      <c r="H23" s="22"/>
      <c r="I23" s="22"/>
    </row>
    <row r="24" spans="1:9" ht="18">
      <c r="A24" s="16" t="s">
        <v>66</v>
      </c>
      <c r="B24" s="16" t="s">
        <v>67</v>
      </c>
      <c r="C24" s="55">
        <f>G31</f>
        <v>801</v>
      </c>
      <c r="D24" s="22"/>
      <c r="E24" s="22"/>
      <c r="F24" s="22"/>
      <c r="G24" s="22"/>
      <c r="H24" s="22"/>
      <c r="I24" s="22"/>
    </row>
    <row r="25" spans="1:9" ht="18">
      <c r="A25" s="16" t="s">
        <v>68</v>
      </c>
      <c r="B25" s="16" t="s">
        <v>69</v>
      </c>
      <c r="C25" s="55">
        <f>SUM(I48:I49)</f>
        <v>78.83999999999999</v>
      </c>
      <c r="D25" s="22"/>
      <c r="E25" s="22"/>
      <c r="F25" s="22"/>
      <c r="G25" s="22"/>
      <c r="H25" s="22"/>
      <c r="I25" s="22"/>
    </row>
    <row r="26" spans="1:9" ht="18" hidden="1">
      <c r="A26" s="16"/>
      <c r="B26" s="22"/>
      <c r="C26" s="22"/>
      <c r="D26" s="22"/>
      <c r="E26" s="22"/>
      <c r="F26" s="22"/>
      <c r="G26" s="22"/>
      <c r="H26" s="22"/>
      <c r="I26" s="22"/>
    </row>
    <row r="27" spans="1:9" ht="15" hidden="1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6.5" hidden="1" thickBot="1">
      <c r="A29" s="25" t="s">
        <v>25</v>
      </c>
      <c r="B29" s="26"/>
      <c r="C29" s="26"/>
      <c r="D29" s="27"/>
      <c r="E29" s="22"/>
      <c r="F29" s="25" t="s">
        <v>26</v>
      </c>
      <c r="G29" s="26"/>
      <c r="H29" s="26"/>
      <c r="I29" s="27"/>
    </row>
    <row r="30" spans="1:9" ht="15" hidden="1">
      <c r="A30" s="28" t="s">
        <v>27</v>
      </c>
      <c r="B30" s="29">
        <f>D30</f>
        <v>3112</v>
      </c>
      <c r="C30" s="30" t="s">
        <v>28</v>
      </c>
      <c r="D30" s="31">
        <f>(B19-1)</f>
        <v>3112</v>
      </c>
      <c r="E30" s="22"/>
      <c r="F30" s="32" t="s">
        <v>29</v>
      </c>
      <c r="G30" s="22">
        <f>D44*2</f>
        <v>200</v>
      </c>
      <c r="H30" s="28" t="s">
        <v>30</v>
      </c>
      <c r="I30" s="29">
        <f>D41</f>
        <v>1000</v>
      </c>
    </row>
    <row r="31" spans="1:9" ht="15.75" hidden="1">
      <c r="A31" s="32" t="s">
        <v>31</v>
      </c>
      <c r="B31" s="31">
        <f>B30*2</f>
        <v>6224</v>
      </c>
      <c r="C31" s="30" t="s">
        <v>32</v>
      </c>
      <c r="D31" s="31">
        <v>25</v>
      </c>
      <c r="E31" s="22"/>
      <c r="F31" s="33" t="s">
        <v>33</v>
      </c>
      <c r="G31" s="34">
        <f>I32-G30</f>
        <v>801</v>
      </c>
      <c r="H31" s="32" t="s">
        <v>34</v>
      </c>
      <c r="I31" s="31">
        <v>1</v>
      </c>
    </row>
    <row r="32" spans="1:9" ht="16.5" hidden="1" thickBot="1">
      <c r="A32" s="32" t="s">
        <v>35</v>
      </c>
      <c r="B32" s="31">
        <v>900</v>
      </c>
      <c r="C32" s="30" t="s">
        <v>29</v>
      </c>
      <c r="D32" s="31">
        <v>100</v>
      </c>
      <c r="E32" s="22"/>
      <c r="F32" s="35"/>
      <c r="G32" s="36">
        <f>SUM(G30:G31)</f>
        <v>1001</v>
      </c>
      <c r="H32" s="35"/>
      <c r="I32" s="37">
        <f>SUM(I30:I31)</f>
        <v>1001</v>
      </c>
    </row>
    <row r="33" spans="1:9" ht="15.75" hidden="1">
      <c r="A33" s="32"/>
      <c r="B33" s="31"/>
      <c r="C33" s="30" t="s">
        <v>36</v>
      </c>
      <c r="D33" s="31">
        <v>72</v>
      </c>
      <c r="E33" s="22"/>
      <c r="F33" s="32" t="s">
        <v>37</v>
      </c>
      <c r="G33" s="22">
        <f>D39</f>
        <v>10</v>
      </c>
      <c r="H33" s="33" t="s">
        <v>33</v>
      </c>
      <c r="I33" s="38">
        <f>I32-G30</f>
        <v>801</v>
      </c>
    </row>
    <row r="34" spans="1:9" ht="15" hidden="1">
      <c r="A34" s="32"/>
      <c r="B34" s="31"/>
      <c r="C34" s="30" t="s">
        <v>38</v>
      </c>
      <c r="D34" s="39">
        <f>B35-D33-D32-D31-D30</f>
        <v>6927</v>
      </c>
      <c r="E34" s="22"/>
      <c r="F34" s="32" t="s">
        <v>39</v>
      </c>
      <c r="G34" s="22">
        <f>D31</f>
        <v>25</v>
      </c>
      <c r="H34" s="32"/>
      <c r="I34" s="31"/>
    </row>
    <row r="35" spans="1:9" ht="16.5" hidden="1" thickBot="1">
      <c r="A35" s="35"/>
      <c r="B35" s="40">
        <f>SUM(B30:B34)</f>
        <v>10236</v>
      </c>
      <c r="C35" s="41"/>
      <c r="D35" s="40">
        <f>SUM(D30:D34)</f>
        <v>10236</v>
      </c>
      <c r="E35" s="22"/>
      <c r="F35" s="32" t="s">
        <v>40</v>
      </c>
      <c r="G35" s="22">
        <f>D54</f>
        <v>622.6</v>
      </c>
      <c r="H35" s="32"/>
      <c r="I35" s="31"/>
    </row>
    <row r="36" spans="1:9" ht="15.75" hidden="1" thickBot="1">
      <c r="A36" s="22"/>
      <c r="B36" s="22"/>
      <c r="C36" s="22"/>
      <c r="D36" s="22"/>
      <c r="E36" s="22"/>
      <c r="F36" s="42" t="s">
        <v>41</v>
      </c>
      <c r="G36" s="34">
        <f>I37-G35-G34-G33</f>
        <v>143.39999999999998</v>
      </c>
      <c r="H36" s="32"/>
      <c r="I36" s="31"/>
    </row>
    <row r="37" spans="1:9" ht="16.5" hidden="1" thickBot="1">
      <c r="A37" s="25" t="s">
        <v>35</v>
      </c>
      <c r="B37" s="26"/>
      <c r="C37" s="26"/>
      <c r="D37" s="27"/>
      <c r="E37" s="22"/>
      <c r="F37" s="35"/>
      <c r="G37" s="43">
        <f>SUM(G33:G36)</f>
        <v>801</v>
      </c>
      <c r="H37" s="35"/>
      <c r="I37" s="40">
        <f>SUM(I33:I36)</f>
        <v>801</v>
      </c>
    </row>
    <row r="38" spans="1:9" ht="15.75" hidden="1">
      <c r="A38" s="32" t="s">
        <v>30</v>
      </c>
      <c r="B38" s="22">
        <v>1000</v>
      </c>
      <c r="C38" s="28" t="s">
        <v>25</v>
      </c>
      <c r="D38" s="29">
        <v>900</v>
      </c>
      <c r="E38" s="22"/>
      <c r="F38" s="32" t="s">
        <v>42</v>
      </c>
      <c r="G38" s="44">
        <f>D49</f>
        <v>1</v>
      </c>
      <c r="H38" s="42" t="s">
        <v>41</v>
      </c>
      <c r="I38" s="45">
        <f>G36</f>
        <v>143.39999999999998</v>
      </c>
    </row>
    <row r="39" spans="1:9" ht="15.75" hidden="1">
      <c r="A39" s="32"/>
      <c r="B39" s="22"/>
      <c r="C39" s="32" t="s">
        <v>43</v>
      </c>
      <c r="D39" s="31">
        <v>10</v>
      </c>
      <c r="E39" s="22"/>
      <c r="F39" s="32" t="s">
        <v>44</v>
      </c>
      <c r="G39" s="44">
        <f>(I38-G38)*35%</f>
        <v>49.83999999999999</v>
      </c>
      <c r="H39" s="32"/>
      <c r="I39" s="45"/>
    </row>
    <row r="40" spans="1:9" ht="15" hidden="1">
      <c r="A40" s="32"/>
      <c r="B40" s="22"/>
      <c r="C40" s="32" t="s">
        <v>45</v>
      </c>
      <c r="D40" s="39">
        <f>B41-D39-D38</f>
        <v>90</v>
      </c>
      <c r="E40" s="22"/>
      <c r="F40" s="42" t="s">
        <v>46</v>
      </c>
      <c r="G40" s="34">
        <f>I41-G39-G38</f>
        <v>92.55999999999999</v>
      </c>
      <c r="H40" s="32"/>
      <c r="I40" s="31"/>
    </row>
    <row r="41" spans="1:9" ht="16.5" hidden="1" thickBot="1">
      <c r="A41" s="35"/>
      <c r="B41" s="43">
        <f>SUM(B38:B40)</f>
        <v>1000</v>
      </c>
      <c r="C41" s="35"/>
      <c r="D41" s="40">
        <f>SUM(D38:D40)</f>
        <v>1000</v>
      </c>
      <c r="E41" s="22"/>
      <c r="F41" s="35"/>
      <c r="G41" s="36">
        <f>SUM(G38:G40)</f>
        <v>143.39999999999998</v>
      </c>
      <c r="H41" s="35"/>
      <c r="I41" s="37">
        <f>SUM(I38:I40)</f>
        <v>143.39999999999998</v>
      </c>
    </row>
    <row r="42" spans="1:9" ht="15.75" hidden="1" thickBot="1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6.5" hidden="1" thickBot="1">
      <c r="A43" s="25" t="s">
        <v>47</v>
      </c>
      <c r="B43" s="26"/>
      <c r="C43" s="26"/>
      <c r="D43" s="27"/>
      <c r="E43" s="22"/>
      <c r="F43" s="25" t="s">
        <v>48</v>
      </c>
      <c r="G43" s="26"/>
      <c r="H43" s="26"/>
      <c r="I43" s="27"/>
    </row>
    <row r="44" spans="1:9" ht="15" hidden="1">
      <c r="A44" s="28" t="s">
        <v>25</v>
      </c>
      <c r="B44" s="46">
        <v>72</v>
      </c>
      <c r="C44" s="30" t="s">
        <v>29</v>
      </c>
      <c r="D44" s="47">
        <v>100</v>
      </c>
      <c r="E44" s="22"/>
      <c r="F44" s="28" t="s">
        <v>49</v>
      </c>
      <c r="G44" s="29" t="s">
        <v>50</v>
      </c>
      <c r="H44" s="28" t="s">
        <v>51</v>
      </c>
      <c r="I44" s="29" t="s">
        <v>50</v>
      </c>
    </row>
    <row r="45" spans="1:9" ht="15.75" hidden="1">
      <c r="A45" s="32" t="s">
        <v>45</v>
      </c>
      <c r="B45" s="48">
        <f>D46-B44</f>
        <v>28</v>
      </c>
      <c r="C45" s="30"/>
      <c r="D45" s="47"/>
      <c r="E45" s="22"/>
      <c r="F45" s="49" t="s">
        <v>28</v>
      </c>
      <c r="G45" s="50">
        <f>D55</f>
        <v>2490.4</v>
      </c>
      <c r="H45" s="49" t="s">
        <v>24</v>
      </c>
      <c r="I45" s="50">
        <f>B19</f>
        <v>3113</v>
      </c>
    </row>
    <row r="46" spans="1:9" ht="16.5" hidden="1" thickBot="1">
      <c r="A46" s="35"/>
      <c r="B46" s="40">
        <f>SUM(B43:B45)</f>
        <v>100</v>
      </c>
      <c r="C46" s="41"/>
      <c r="D46" s="40">
        <f>SUM(D43:D45)</f>
        <v>100</v>
      </c>
      <c r="E46" s="22"/>
      <c r="F46" s="49" t="s">
        <v>35</v>
      </c>
      <c r="G46" s="50">
        <f>D40</f>
        <v>90</v>
      </c>
      <c r="H46" s="49" t="s">
        <v>52</v>
      </c>
      <c r="I46" s="50">
        <f>G40</f>
        <v>92.55999999999999</v>
      </c>
    </row>
    <row r="47" spans="1:9" ht="16.5" hidden="1" thickBot="1">
      <c r="A47" s="22"/>
      <c r="B47" s="22"/>
      <c r="C47" s="22"/>
      <c r="D47" s="22"/>
      <c r="E47" s="22"/>
      <c r="F47" s="49" t="s">
        <v>34</v>
      </c>
      <c r="G47" s="50">
        <f>I31</f>
        <v>1</v>
      </c>
      <c r="H47" s="49" t="s">
        <v>31</v>
      </c>
      <c r="I47" s="50">
        <f>B31</f>
        <v>6224</v>
      </c>
    </row>
    <row r="48" spans="1:9" ht="16.5" hidden="1" thickBot="1">
      <c r="A48" s="25" t="s">
        <v>53</v>
      </c>
      <c r="B48" s="26"/>
      <c r="C48" s="26"/>
      <c r="D48" s="27"/>
      <c r="E48" s="22"/>
      <c r="F48" s="49" t="s">
        <v>25</v>
      </c>
      <c r="G48" s="50">
        <f>D34</f>
        <v>6927</v>
      </c>
      <c r="H48" s="49" t="s">
        <v>47</v>
      </c>
      <c r="I48" s="50">
        <f>B45</f>
        <v>28</v>
      </c>
    </row>
    <row r="49" spans="1:9" ht="15.75" hidden="1">
      <c r="A49" s="32"/>
      <c r="B49" s="51"/>
      <c r="C49" s="28" t="s">
        <v>54</v>
      </c>
      <c r="D49" s="46">
        <v>1</v>
      </c>
      <c r="E49" s="22"/>
      <c r="F49" s="49"/>
      <c r="G49" s="52"/>
      <c r="H49" s="49" t="s">
        <v>55</v>
      </c>
      <c r="I49" s="50">
        <f>B50</f>
        <v>50.83999999999999</v>
      </c>
    </row>
    <row r="50" spans="1:9" ht="16.5" hidden="1" thickBot="1">
      <c r="A50" s="32" t="s">
        <v>45</v>
      </c>
      <c r="B50" s="53">
        <f>D51-B49</f>
        <v>50.83999999999999</v>
      </c>
      <c r="C50" s="32" t="s">
        <v>44</v>
      </c>
      <c r="D50" s="47">
        <f>G39</f>
        <v>49.83999999999999</v>
      </c>
      <c r="E50" s="22"/>
      <c r="F50" s="35"/>
      <c r="G50" s="54">
        <f>SUM(G45:G49)</f>
        <v>9508.4</v>
      </c>
      <c r="H50" s="35"/>
      <c r="I50" s="54">
        <f>SUM(I45:I49)</f>
        <v>9508.4</v>
      </c>
    </row>
    <row r="51" spans="1:9" ht="16.5" hidden="1" thickBot="1">
      <c r="A51" s="35"/>
      <c r="B51" s="43">
        <f>SUM(B48:B50)</f>
        <v>50.83999999999999</v>
      </c>
      <c r="C51" s="35"/>
      <c r="D51" s="40">
        <f>SUM(D48:D50)</f>
        <v>50.83999999999999</v>
      </c>
      <c r="E51" s="22"/>
      <c r="F51" s="22"/>
      <c r="G51" s="22"/>
      <c r="H51" s="22"/>
      <c r="I51" s="22"/>
    </row>
    <row r="52" spans="1:9" ht="15.75" hidden="1" thickBot="1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6.5" hidden="1" thickBot="1">
      <c r="A53" s="25" t="s">
        <v>28</v>
      </c>
      <c r="B53" s="26"/>
      <c r="C53" s="26"/>
      <c r="D53" s="27"/>
      <c r="E53" s="22"/>
      <c r="F53" s="22"/>
      <c r="G53" s="22"/>
      <c r="H53" s="22"/>
      <c r="I53" s="22"/>
    </row>
    <row r="54" spans="1:9" ht="15" hidden="1">
      <c r="A54" s="28" t="s">
        <v>56</v>
      </c>
      <c r="B54" s="46">
        <f>B19</f>
        <v>3113</v>
      </c>
      <c r="C54" s="30" t="s">
        <v>57</v>
      </c>
      <c r="D54" s="47">
        <f>B54*20%</f>
        <v>622.6</v>
      </c>
      <c r="E54" s="22"/>
      <c r="F54" s="22"/>
      <c r="G54" s="22"/>
      <c r="H54" s="22"/>
      <c r="I54" s="22"/>
    </row>
    <row r="55" spans="1:9" ht="15" hidden="1">
      <c r="A55" s="32"/>
      <c r="B55" s="47"/>
      <c r="C55" s="30" t="s">
        <v>45</v>
      </c>
      <c r="D55" s="48">
        <f>B56-D54-D53</f>
        <v>2490.4</v>
      </c>
      <c r="E55" s="22"/>
      <c r="F55" s="22"/>
      <c r="G55" s="22"/>
      <c r="H55" s="22"/>
      <c r="I55" s="22"/>
    </row>
    <row r="56" spans="1:9" ht="16.5" hidden="1" thickBot="1">
      <c r="A56" s="35"/>
      <c r="B56" s="40">
        <f>SUM(B52:B54)</f>
        <v>3113</v>
      </c>
      <c r="C56" s="41"/>
      <c r="D56" s="40">
        <f>SUM(D53:D55)</f>
        <v>3113</v>
      </c>
      <c r="E56" s="22"/>
      <c r="F56" s="22"/>
      <c r="G56" s="22"/>
      <c r="H56" s="22"/>
      <c r="I56" s="22"/>
    </row>
  </sheetData>
  <sheetProtection/>
  <mergeCells count="7">
    <mergeCell ref="A48:D48"/>
    <mergeCell ref="A53:D53"/>
    <mergeCell ref="A29:D29"/>
    <mergeCell ref="F29:I29"/>
    <mergeCell ref="A37:D37"/>
    <mergeCell ref="A43:D43"/>
    <mergeCell ref="F43:I43"/>
  </mergeCells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</cp:lastModifiedBy>
  <dcterms:created xsi:type="dcterms:W3CDTF">1996-10-14T23:33:28Z</dcterms:created>
  <dcterms:modified xsi:type="dcterms:W3CDTF">2010-07-22T04:05:38Z</dcterms:modified>
  <cp:category/>
  <cp:version/>
  <cp:contentType/>
  <cp:contentStatus/>
</cp:coreProperties>
</file>